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Blog\Recherche Unterlagen\Tabelle Finanzüberschüsse Zürich_files\"/>
    </mc:Choice>
  </mc:AlternateContent>
  <xr:revisionPtr revIDLastSave="0" documentId="13_ncr:1_{37EC1E15-8ACA-45E9-8A4A-947A216F0695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Übersicht" sheetId="1" r:id="rId1"/>
    <sheet name="Gemeinden" sheetId="2" r:id="rId2"/>
    <sheet name="Quellen &amp; Hinweis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2" l="1"/>
  <c r="N12" i="2"/>
  <c r="N13" i="2"/>
  <c r="N14" i="2"/>
  <c r="N20" i="2"/>
  <c r="N24" i="2"/>
  <c r="N25" i="2"/>
  <c r="N26" i="2"/>
  <c r="N32" i="2"/>
  <c r="N36" i="2"/>
  <c r="N37" i="2"/>
  <c r="N38" i="2"/>
  <c r="N44" i="2"/>
  <c r="N48" i="2"/>
  <c r="N49" i="2"/>
  <c r="N50" i="2"/>
  <c r="N56" i="2"/>
  <c r="N60" i="2"/>
  <c r="N61" i="2"/>
  <c r="N62" i="2"/>
  <c r="N68" i="2"/>
  <c r="N72" i="2"/>
  <c r="N73" i="2"/>
  <c r="N74" i="2"/>
  <c r="N80" i="2"/>
  <c r="N84" i="2"/>
  <c r="N85" i="2"/>
  <c r="N86" i="2"/>
  <c r="N92" i="2"/>
  <c r="N96" i="2"/>
  <c r="N97" i="2"/>
  <c r="N98" i="2"/>
  <c r="N104" i="2"/>
  <c r="N108" i="2"/>
  <c r="N109" i="2"/>
  <c r="N110" i="2"/>
  <c r="N116" i="2"/>
  <c r="N120" i="2"/>
  <c r="N121" i="2"/>
  <c r="N122" i="2"/>
  <c r="N128" i="2"/>
  <c r="N132" i="2"/>
  <c r="N133" i="2"/>
  <c r="N134" i="2"/>
  <c r="N140" i="2"/>
  <c r="N144" i="2"/>
  <c r="N145" i="2"/>
  <c r="N146" i="2"/>
  <c r="N152" i="2"/>
  <c r="N156" i="2"/>
  <c r="N157" i="2"/>
  <c r="N158" i="2"/>
  <c r="N164" i="2"/>
  <c r="C9" i="1"/>
  <c r="B9" i="1"/>
  <c r="C8" i="1"/>
  <c r="B8" i="1"/>
  <c r="C7" i="1"/>
  <c r="B7" i="1"/>
  <c r="L41" i="2"/>
  <c r="J164" i="2"/>
  <c r="G164" i="2"/>
  <c r="J163" i="2"/>
  <c r="N163" i="2" s="1"/>
  <c r="G163" i="2"/>
  <c r="J162" i="2"/>
  <c r="N162" i="2" s="1"/>
  <c r="G162" i="2"/>
  <c r="J161" i="2"/>
  <c r="N161" i="2" s="1"/>
  <c r="G161" i="2"/>
  <c r="J160" i="2"/>
  <c r="G160" i="2"/>
  <c r="N160" i="2" s="1"/>
  <c r="J159" i="2"/>
  <c r="N159" i="2" s="1"/>
  <c r="G159" i="2"/>
  <c r="J158" i="2"/>
  <c r="G158" i="2"/>
  <c r="J157" i="2"/>
  <c r="G157" i="2"/>
  <c r="J156" i="2"/>
  <c r="G156" i="2"/>
  <c r="J155" i="2"/>
  <c r="N155" i="2" s="1"/>
  <c r="G155" i="2"/>
  <c r="J154" i="2"/>
  <c r="G154" i="2"/>
  <c r="J153" i="2"/>
  <c r="N153" i="2" s="1"/>
  <c r="G153" i="2"/>
  <c r="J152" i="2"/>
  <c r="G152" i="2"/>
  <c r="J151" i="2"/>
  <c r="N151" i="2" s="1"/>
  <c r="G151" i="2"/>
  <c r="J150" i="2"/>
  <c r="N150" i="2" s="1"/>
  <c r="G150" i="2"/>
  <c r="J149" i="2"/>
  <c r="N149" i="2" s="1"/>
  <c r="G149" i="2"/>
  <c r="J148" i="2"/>
  <c r="G148" i="2"/>
  <c r="N148" i="2" s="1"/>
  <c r="J147" i="2"/>
  <c r="N147" i="2" s="1"/>
  <c r="G147" i="2"/>
  <c r="J146" i="2"/>
  <c r="G146" i="2"/>
  <c r="J145" i="2"/>
  <c r="G145" i="2"/>
  <c r="J144" i="2"/>
  <c r="G144" i="2"/>
  <c r="J143" i="2"/>
  <c r="N143" i="2" s="1"/>
  <c r="G143" i="2"/>
  <c r="J142" i="2"/>
  <c r="G142" i="2"/>
  <c r="J141" i="2"/>
  <c r="N141" i="2" s="1"/>
  <c r="G141" i="2"/>
  <c r="J140" i="2"/>
  <c r="G140" i="2"/>
  <c r="J139" i="2"/>
  <c r="N139" i="2" s="1"/>
  <c r="G139" i="2"/>
  <c r="J138" i="2"/>
  <c r="N138" i="2" s="1"/>
  <c r="G138" i="2"/>
  <c r="J137" i="2"/>
  <c r="N137" i="2" s="1"/>
  <c r="G137" i="2"/>
  <c r="J136" i="2"/>
  <c r="G136" i="2"/>
  <c r="N136" i="2" s="1"/>
  <c r="J135" i="2"/>
  <c r="N135" i="2" s="1"/>
  <c r="G135" i="2"/>
  <c r="J134" i="2"/>
  <c r="G134" i="2"/>
  <c r="J133" i="2"/>
  <c r="G133" i="2"/>
  <c r="J132" i="2"/>
  <c r="G132" i="2"/>
  <c r="J131" i="2"/>
  <c r="N131" i="2" s="1"/>
  <c r="G131" i="2"/>
  <c r="J130" i="2"/>
  <c r="G130" i="2"/>
  <c r="J129" i="2"/>
  <c r="N129" i="2" s="1"/>
  <c r="G129" i="2"/>
  <c r="J128" i="2"/>
  <c r="G128" i="2"/>
  <c r="J127" i="2"/>
  <c r="N127" i="2" s="1"/>
  <c r="G127" i="2"/>
  <c r="J126" i="2"/>
  <c r="N126" i="2" s="1"/>
  <c r="G126" i="2"/>
  <c r="J125" i="2"/>
  <c r="N125" i="2" s="1"/>
  <c r="G125" i="2"/>
  <c r="J124" i="2"/>
  <c r="G124" i="2"/>
  <c r="N124" i="2" s="1"/>
  <c r="J123" i="2"/>
  <c r="N123" i="2" s="1"/>
  <c r="G123" i="2"/>
  <c r="J122" i="2"/>
  <c r="G122" i="2"/>
  <c r="J121" i="2"/>
  <c r="G121" i="2"/>
  <c r="J120" i="2"/>
  <c r="G120" i="2"/>
  <c r="J119" i="2"/>
  <c r="N119" i="2" s="1"/>
  <c r="G119" i="2"/>
  <c r="J118" i="2"/>
  <c r="G118" i="2"/>
  <c r="J117" i="2"/>
  <c r="N117" i="2" s="1"/>
  <c r="G117" i="2"/>
  <c r="J116" i="2"/>
  <c r="G116" i="2"/>
  <c r="J115" i="2"/>
  <c r="N115" i="2" s="1"/>
  <c r="G115" i="2"/>
  <c r="J114" i="2"/>
  <c r="N114" i="2" s="1"/>
  <c r="G114" i="2"/>
  <c r="J113" i="2"/>
  <c r="N113" i="2" s="1"/>
  <c r="G113" i="2"/>
  <c r="J112" i="2"/>
  <c r="G112" i="2"/>
  <c r="N112" i="2" s="1"/>
  <c r="J111" i="2"/>
  <c r="N111" i="2" s="1"/>
  <c r="G111" i="2"/>
  <c r="J110" i="2"/>
  <c r="G110" i="2"/>
  <c r="J109" i="2"/>
  <c r="G109" i="2"/>
  <c r="J108" i="2"/>
  <c r="G108" i="2"/>
  <c r="J107" i="2"/>
  <c r="N107" i="2" s="1"/>
  <c r="G107" i="2"/>
  <c r="J106" i="2"/>
  <c r="G106" i="2"/>
  <c r="J105" i="2"/>
  <c r="N105" i="2" s="1"/>
  <c r="G105" i="2"/>
  <c r="J104" i="2"/>
  <c r="G104" i="2"/>
  <c r="J103" i="2"/>
  <c r="N103" i="2" s="1"/>
  <c r="G103" i="2"/>
  <c r="J102" i="2"/>
  <c r="N102" i="2" s="1"/>
  <c r="G102" i="2"/>
  <c r="J101" i="2"/>
  <c r="N101" i="2" s="1"/>
  <c r="G101" i="2"/>
  <c r="J100" i="2"/>
  <c r="G100" i="2"/>
  <c r="N100" i="2" s="1"/>
  <c r="J99" i="2"/>
  <c r="N99" i="2" s="1"/>
  <c r="G99" i="2"/>
  <c r="J98" i="2"/>
  <c r="G98" i="2"/>
  <c r="J97" i="2"/>
  <c r="G97" i="2"/>
  <c r="J96" i="2"/>
  <c r="G96" i="2"/>
  <c r="J95" i="2"/>
  <c r="N95" i="2" s="1"/>
  <c r="G95" i="2"/>
  <c r="J94" i="2"/>
  <c r="G94" i="2"/>
  <c r="J93" i="2"/>
  <c r="N93" i="2" s="1"/>
  <c r="G93" i="2"/>
  <c r="J92" i="2"/>
  <c r="G92" i="2"/>
  <c r="J91" i="2"/>
  <c r="N91" i="2" s="1"/>
  <c r="G91" i="2"/>
  <c r="J90" i="2"/>
  <c r="N90" i="2" s="1"/>
  <c r="G90" i="2"/>
  <c r="J89" i="2"/>
  <c r="N89" i="2" s="1"/>
  <c r="G89" i="2"/>
  <c r="J88" i="2"/>
  <c r="G88" i="2"/>
  <c r="N88" i="2" s="1"/>
  <c r="J87" i="2"/>
  <c r="N87" i="2" s="1"/>
  <c r="G87" i="2"/>
  <c r="J86" i="2"/>
  <c r="G86" i="2"/>
  <c r="J85" i="2"/>
  <c r="G85" i="2"/>
  <c r="J84" i="2"/>
  <c r="G84" i="2"/>
  <c r="J83" i="2"/>
  <c r="N83" i="2" s="1"/>
  <c r="G83" i="2"/>
  <c r="J82" i="2"/>
  <c r="G82" i="2"/>
  <c r="J81" i="2"/>
  <c r="N81" i="2" s="1"/>
  <c r="G81" i="2"/>
  <c r="J80" i="2"/>
  <c r="G80" i="2"/>
  <c r="J79" i="2"/>
  <c r="N79" i="2" s="1"/>
  <c r="G79" i="2"/>
  <c r="J78" i="2"/>
  <c r="N78" i="2" s="1"/>
  <c r="G78" i="2"/>
  <c r="J77" i="2"/>
  <c r="N77" i="2" s="1"/>
  <c r="G77" i="2"/>
  <c r="J76" i="2"/>
  <c r="G76" i="2"/>
  <c r="N76" i="2" s="1"/>
  <c r="J75" i="2"/>
  <c r="N75" i="2" s="1"/>
  <c r="G75" i="2"/>
  <c r="J74" i="2"/>
  <c r="G74" i="2"/>
  <c r="J73" i="2"/>
  <c r="G73" i="2"/>
  <c r="J72" i="2"/>
  <c r="G72" i="2"/>
  <c r="J71" i="2"/>
  <c r="N71" i="2" s="1"/>
  <c r="G71" i="2"/>
  <c r="J70" i="2"/>
  <c r="G70" i="2"/>
  <c r="J69" i="2"/>
  <c r="N69" i="2" s="1"/>
  <c r="G69" i="2"/>
  <c r="J68" i="2"/>
  <c r="G68" i="2"/>
  <c r="J67" i="2"/>
  <c r="N67" i="2" s="1"/>
  <c r="G67" i="2"/>
  <c r="J66" i="2"/>
  <c r="N66" i="2" s="1"/>
  <c r="G66" i="2"/>
  <c r="J65" i="2"/>
  <c r="N65" i="2" s="1"/>
  <c r="G65" i="2"/>
  <c r="J64" i="2"/>
  <c r="G64" i="2"/>
  <c r="N64" i="2" s="1"/>
  <c r="J63" i="2"/>
  <c r="N63" i="2" s="1"/>
  <c r="G63" i="2"/>
  <c r="J62" i="2"/>
  <c r="G62" i="2"/>
  <c r="J61" i="2"/>
  <c r="G61" i="2"/>
  <c r="J60" i="2"/>
  <c r="G60" i="2"/>
  <c r="J59" i="2"/>
  <c r="N59" i="2" s="1"/>
  <c r="G59" i="2"/>
  <c r="J58" i="2"/>
  <c r="G58" i="2"/>
  <c r="J57" i="2"/>
  <c r="N57" i="2" s="1"/>
  <c r="G57" i="2"/>
  <c r="J56" i="2"/>
  <c r="G56" i="2"/>
  <c r="J55" i="2"/>
  <c r="N55" i="2" s="1"/>
  <c r="G55" i="2"/>
  <c r="J54" i="2"/>
  <c r="N54" i="2" s="1"/>
  <c r="G54" i="2"/>
  <c r="J53" i="2"/>
  <c r="N53" i="2" s="1"/>
  <c r="G53" i="2"/>
  <c r="J52" i="2"/>
  <c r="G52" i="2"/>
  <c r="N52" i="2" s="1"/>
  <c r="J51" i="2"/>
  <c r="N51" i="2" s="1"/>
  <c r="G51" i="2"/>
  <c r="J50" i="2"/>
  <c r="G50" i="2"/>
  <c r="J49" i="2"/>
  <c r="G49" i="2"/>
  <c r="J48" i="2"/>
  <c r="G48" i="2"/>
  <c r="J47" i="2"/>
  <c r="N47" i="2" s="1"/>
  <c r="G47" i="2"/>
  <c r="J46" i="2"/>
  <c r="G46" i="2"/>
  <c r="J45" i="2"/>
  <c r="N45" i="2" s="1"/>
  <c r="G45" i="2"/>
  <c r="J44" i="2"/>
  <c r="G44" i="2"/>
  <c r="J43" i="2"/>
  <c r="N43" i="2" s="1"/>
  <c r="G43" i="2"/>
  <c r="J42" i="2"/>
  <c r="N42" i="2" s="1"/>
  <c r="G42" i="2"/>
  <c r="J41" i="2"/>
  <c r="N41" i="2" s="1"/>
  <c r="G41" i="2"/>
  <c r="J40" i="2"/>
  <c r="G40" i="2"/>
  <c r="N40" i="2" s="1"/>
  <c r="J39" i="2"/>
  <c r="N39" i="2" s="1"/>
  <c r="G39" i="2"/>
  <c r="J38" i="2"/>
  <c r="G38" i="2"/>
  <c r="J37" i="2"/>
  <c r="G37" i="2"/>
  <c r="J36" i="2"/>
  <c r="G36" i="2"/>
  <c r="J35" i="2"/>
  <c r="N35" i="2" s="1"/>
  <c r="G35" i="2"/>
  <c r="J34" i="2"/>
  <c r="G34" i="2"/>
  <c r="J33" i="2"/>
  <c r="N33" i="2" s="1"/>
  <c r="G33" i="2"/>
  <c r="J32" i="2"/>
  <c r="G32" i="2"/>
  <c r="J31" i="2"/>
  <c r="N31" i="2" s="1"/>
  <c r="G31" i="2"/>
  <c r="J30" i="2"/>
  <c r="N30" i="2" s="1"/>
  <c r="G30" i="2"/>
  <c r="J29" i="2"/>
  <c r="N29" i="2" s="1"/>
  <c r="G29" i="2"/>
  <c r="J28" i="2"/>
  <c r="G28" i="2"/>
  <c r="N28" i="2" s="1"/>
  <c r="J27" i="2"/>
  <c r="N27" i="2" s="1"/>
  <c r="G27" i="2"/>
  <c r="J26" i="2"/>
  <c r="G26" i="2"/>
  <c r="J25" i="2"/>
  <c r="G25" i="2"/>
  <c r="J24" i="2"/>
  <c r="G24" i="2"/>
  <c r="J23" i="2"/>
  <c r="N23" i="2" s="1"/>
  <c r="G23" i="2"/>
  <c r="J22" i="2"/>
  <c r="G22" i="2"/>
  <c r="J21" i="2"/>
  <c r="N21" i="2" s="1"/>
  <c r="G21" i="2"/>
  <c r="J20" i="2"/>
  <c r="G20" i="2"/>
  <c r="J19" i="2"/>
  <c r="N19" i="2" s="1"/>
  <c r="G19" i="2"/>
  <c r="J18" i="2"/>
  <c r="N18" i="2" s="1"/>
  <c r="G18" i="2"/>
  <c r="J17" i="2"/>
  <c r="N17" i="2" s="1"/>
  <c r="G17" i="2"/>
  <c r="J16" i="2"/>
  <c r="G16" i="2"/>
  <c r="N16" i="2" s="1"/>
  <c r="J15" i="2"/>
  <c r="N15" i="2" s="1"/>
  <c r="G15" i="2"/>
  <c r="J14" i="2"/>
  <c r="G14" i="2"/>
  <c r="J13" i="2"/>
  <c r="G13" i="2"/>
  <c r="J12" i="2"/>
  <c r="G12" i="2"/>
  <c r="J11" i="2"/>
  <c r="N11" i="2" s="1"/>
  <c r="G11" i="2"/>
  <c r="J10" i="2"/>
  <c r="G10" i="2"/>
  <c r="J9" i="2"/>
  <c r="N9" i="2" s="1"/>
  <c r="G9" i="2"/>
  <c r="J8" i="2"/>
  <c r="G8" i="2"/>
  <c r="J7" i="2"/>
  <c r="N7" i="2" s="1"/>
  <c r="G7" i="2"/>
  <c r="J6" i="2"/>
  <c r="N6" i="2" s="1"/>
  <c r="G6" i="2"/>
  <c r="J5" i="2"/>
  <c r="N5" i="2" s="1"/>
  <c r="G5" i="2"/>
  <c r="N10" i="2" l="1"/>
  <c r="N22" i="2"/>
  <c r="N34" i="2"/>
  <c r="N46" i="2"/>
  <c r="N58" i="2"/>
  <c r="N70" i="2"/>
  <c r="N82" i="2"/>
  <c r="N94" i="2"/>
  <c r="N106" i="2"/>
  <c r="N118" i="2"/>
  <c r="N130" i="2"/>
  <c r="N142" i="2"/>
  <c r="N154" i="2"/>
  <c r="G3" i="2"/>
  <c r="J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tc={163D0BAE-76DE-2AA5-CA64-949DAE497772}</author>
    <author>tc={D80AA6B3-20B1-2D2F-26D4-A61D3F0822C8}</author>
    <author>tc={FF7284E1-68BA-8586-FB98-40FC1470F41F}</author>
  </authors>
  <commentList>
    <comment ref="B4" authorId="0" shapeId="0" xr:uid="{00000000-0006-0000-00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Quelle: Geschäftsbericht 2023 des Kantons Zürich.</t>
      </text>
    </comment>
    <comment ref="C4" authorId="1" shapeId="0" xr:uid="{00000000-0006-0000-00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Quelle: Geschäftsbericht 2024 des Kantons Zürich.</t>
      </text>
    </comment>
    <comment ref="D4" authorId="2" shapeId="0" xr:uid="{00000000-0006-0000-0000-000003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Quelle: Geschäftsbericht 2025 des Kantons Zürich.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tc={4678CA24-70E3-40FE-89E7-60AABCBECD85}</author>
    <author>tc={D58E6212-2E46-39B7-526C-6D29FEEEFDB8}</author>
  </authors>
  <commentList>
    <comment ref="F4" authorId="0" shapeId="0" xr:uid="{00000000-0006-0000-01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Quelle: Amt für Statistik und Daten Kanton Zürich, Indikator 828.</t>
      </text>
    </comment>
    <comment ref="G4" authorId="1" shapeId="0" xr:uid="{00000000-0006-0000-01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Berechnung: amtlicher Pro-Kopf-Wert × zivilrechtliche Wohnbevölkerung; wegen gerundetem Pro-Kopf-Wert nur Näherung.</t>
      </text>
    </comment>
  </commentList>
</comments>
</file>

<file path=xl/sharedStrings.xml><?xml version="1.0" encoding="utf-8"?>
<sst xmlns="http://schemas.openxmlformats.org/spreadsheetml/2006/main" count="543" uniqueCount="215">
  <si>
    <t>Finanzüberschüsse Kanton Zürich und Gemeinden</t>
  </si>
  <si>
    <t>Kanton Zürich</t>
  </si>
  <si>
    <t>2023</t>
  </si>
  <si>
    <t>2024</t>
  </si>
  <si>
    <t>2025</t>
  </si>
  <si>
    <t>Jahresergebnis Erfolgsrechnung (Mio. CHF)</t>
  </si>
  <si>
    <t>Gemeinden (konsolidiert)</t>
  </si>
  <si>
    <t>Gemeinden mit Ertragsüberschuss</t>
  </si>
  <si>
    <t>n. v.</t>
  </si>
  <si>
    <t>Gemeinden mit Aufwandüberschuss</t>
  </si>
  <si>
    <t>Median CHF/Einw.</t>
  </si>
  <si>
    <t>Amtlicher Datenstand</t>
  </si>
  <si>
    <t>vollständig</t>
  </si>
  <si>
    <t>noch nicht vollständig veröffentlicht</t>
  </si>
  <si>
    <t>Hinweis: Die amtliche Zürcher Vergleichsstatistik weist das Jahresergebnis der konsolidierten Gemeinde in Franken pro Einwohner aus. Die absoluten Gemeindebeträge in dieser Datei sind deshalb Näherungen (Pro-Kopf-Wert × zivilrechtliche Wohnbevölkerung am 31. Dezember). Für 2025 waren am 26. August 2026 noch keine vollständigen konsolidierten Gemeindedaten publiziert.</t>
  </si>
  <si>
    <t>Finanzergebnisse der Zürcher Gemeinden 2023–2025</t>
  </si>
  <si>
    <t>Positive Werte = Ertragsüberschuss; negative Werte = Aufwandüberschuss. Absolute Gemeindebeträge 2023/2024 sind Näherungen aus dem amtlichen Pro-Kopf-Wert × Bevölkerung am Jahresende.</t>
  </si>
  <si>
    <t>BFS-Nr.</t>
  </si>
  <si>
    <t>Gemeinde</t>
  </si>
  <si>
    <t>Bezirk</t>
  </si>
  <si>
    <t>Einwohner 2023</t>
  </si>
  <si>
    <t>Ergebnis 2023
CHF/Einw.</t>
  </si>
  <si>
    <t>Ergebnis 2023
CHF ca.</t>
  </si>
  <si>
    <t>Einwohner 2024</t>
  </si>
  <si>
    <t>Ergebnis 2024
CHF/Einw.</t>
  </si>
  <si>
    <t>Ergebnis 2024
CHF ca.</t>
  </si>
  <si>
    <t>Einwohner 2025</t>
  </si>
  <si>
    <t>Ergebnis 2025
CHF/Einw.</t>
  </si>
  <si>
    <t>Ergebnis 2025
CHF</t>
  </si>
  <si>
    <t>Aeugst a.A.</t>
  </si>
  <si>
    <t>Affoltern</t>
  </si>
  <si>
    <t>Affoltern a.A.</t>
  </si>
  <si>
    <t>Bonstetten</t>
  </si>
  <si>
    <t>Hausen a.A.</t>
  </si>
  <si>
    <t>Hedingen</t>
  </si>
  <si>
    <t>Kappel a.A.</t>
  </si>
  <si>
    <t>Knonau</t>
  </si>
  <si>
    <t>Maschwanden</t>
  </si>
  <si>
    <t>Mettmenstetten</t>
  </si>
  <si>
    <t>Obfelden</t>
  </si>
  <si>
    <t>Ottenbach</t>
  </si>
  <si>
    <t>Rifferswil</t>
  </si>
  <si>
    <t>Stallikon</t>
  </si>
  <si>
    <t>Wettswil a.A.</t>
  </si>
  <si>
    <t>Benken</t>
  </si>
  <si>
    <t>Andelfingen</t>
  </si>
  <si>
    <t>Berg a.I.</t>
  </si>
  <si>
    <t>Buch a.I.</t>
  </si>
  <si>
    <t>Dachsen</t>
  </si>
  <si>
    <t>Dorf</t>
  </si>
  <si>
    <t>Feuerthalen</t>
  </si>
  <si>
    <t>Flaach</t>
  </si>
  <si>
    <t>Flurlingen</t>
  </si>
  <si>
    <t>Henggart</t>
  </si>
  <si>
    <t>Kleinandelfingen</t>
  </si>
  <si>
    <t>Laufen-Uhwiesen</t>
  </si>
  <si>
    <t>Marthalen</t>
  </si>
  <si>
    <t>Ossingen</t>
  </si>
  <si>
    <t>Rheinau</t>
  </si>
  <si>
    <t>Thalheim a.d.Th.</t>
  </si>
  <si>
    <t>Trüllikon</t>
  </si>
  <si>
    <t>Truttikon</t>
  </si>
  <si>
    <t>Volken</t>
  </si>
  <si>
    <t>Bachenbülach</t>
  </si>
  <si>
    <t>Bülach</t>
  </si>
  <si>
    <t>Bassersdorf</t>
  </si>
  <si>
    <t>Dietlikon</t>
  </si>
  <si>
    <t>Eglisau</t>
  </si>
  <si>
    <t>Embrach</t>
  </si>
  <si>
    <t>Freienstein-Teufen</t>
  </si>
  <si>
    <t>Glattfelden</t>
  </si>
  <si>
    <t>Hochfelden</t>
  </si>
  <si>
    <t>Höri</t>
  </si>
  <si>
    <t>Hüntwangen</t>
  </si>
  <si>
    <t>Kloten</t>
  </si>
  <si>
    <t>Lufingen</t>
  </si>
  <si>
    <t>Nürensdorf</t>
  </si>
  <si>
    <t>Oberembrach</t>
  </si>
  <si>
    <t>Opfikon</t>
  </si>
  <si>
    <t>Rafz</t>
  </si>
  <si>
    <t>Rorbas</t>
  </si>
  <si>
    <t>Wallisellen</t>
  </si>
  <si>
    <t>Wasterkingen</t>
  </si>
  <si>
    <t>Wil</t>
  </si>
  <si>
    <t>Winkel</t>
  </si>
  <si>
    <t>Bachs</t>
  </si>
  <si>
    <t>Dielsdorf</t>
  </si>
  <si>
    <t>Boppelsen</t>
  </si>
  <si>
    <t>Buchs</t>
  </si>
  <si>
    <t>Dällikon</t>
  </si>
  <si>
    <t>Dänikon</t>
  </si>
  <si>
    <t>Hüttikon</t>
  </si>
  <si>
    <t>Neerach</t>
  </si>
  <si>
    <t>Niederglatt</t>
  </si>
  <si>
    <t>Niederhasli</t>
  </si>
  <si>
    <t>Niederweningen</t>
  </si>
  <si>
    <t>Oberglatt</t>
  </si>
  <si>
    <t>Oberweningen</t>
  </si>
  <si>
    <t>Otelfingen</t>
  </si>
  <si>
    <t>Regensberg</t>
  </si>
  <si>
    <t>Regensdorf</t>
  </si>
  <si>
    <t>Rümlang</t>
  </si>
  <si>
    <t>Schleinikon</t>
  </si>
  <si>
    <t>Schöfflisdorf</t>
  </si>
  <si>
    <t>Stadel</t>
  </si>
  <si>
    <t>Steinmaur</t>
  </si>
  <si>
    <t>Weiach</t>
  </si>
  <si>
    <t>Bäretswil</t>
  </si>
  <si>
    <t>Hinwil</t>
  </si>
  <si>
    <t>Bubikon</t>
  </si>
  <si>
    <t>Dürnten</t>
  </si>
  <si>
    <t>Fischenthal</t>
  </si>
  <si>
    <t>Gossau</t>
  </si>
  <si>
    <t>Grüningen</t>
  </si>
  <si>
    <t>Rüti</t>
  </si>
  <si>
    <t>Seegräben</t>
  </si>
  <si>
    <t>Wald</t>
  </si>
  <si>
    <t>Wetzikon</t>
  </si>
  <si>
    <t>Adliswil</t>
  </si>
  <si>
    <t>Horgen</t>
  </si>
  <si>
    <t>Kilchberg</t>
  </si>
  <si>
    <t>Langnau a.A.</t>
  </si>
  <si>
    <t>Oberrieden</t>
  </si>
  <si>
    <t>Richterswil</t>
  </si>
  <si>
    <t>Rüschlikon</t>
  </si>
  <si>
    <t>Thalwil</t>
  </si>
  <si>
    <t>Erlenbach</t>
  </si>
  <si>
    <t>Meilen</t>
  </si>
  <si>
    <t>Herrliberg</t>
  </si>
  <si>
    <t>Hombrechtikon</t>
  </si>
  <si>
    <t>Küsnacht</t>
  </si>
  <si>
    <t>Männedorf</t>
  </si>
  <si>
    <t>Oetwil a.S.</t>
  </si>
  <si>
    <t>Stäfa</t>
  </si>
  <si>
    <t>Uetikon a.S.</t>
  </si>
  <si>
    <t>Zumikon</t>
  </si>
  <si>
    <t>Zollikon</t>
  </si>
  <si>
    <t>Fehraltorf</t>
  </si>
  <si>
    <t>Pfäffikon</t>
  </si>
  <si>
    <t>Hittnau</t>
  </si>
  <si>
    <t>Lindau</t>
  </si>
  <si>
    <t>Russikon</t>
  </si>
  <si>
    <t>Weisslingen</t>
  </si>
  <si>
    <t>Wila</t>
  </si>
  <si>
    <t>Wildberg</t>
  </si>
  <si>
    <t>Dübendorf</t>
  </si>
  <si>
    <t>Uster</t>
  </si>
  <si>
    <t>Egg</t>
  </si>
  <si>
    <t>Fällanden</t>
  </si>
  <si>
    <t>Greifensee</t>
  </si>
  <si>
    <t>Maur</t>
  </si>
  <si>
    <t>Mönchaltorf</t>
  </si>
  <si>
    <t>Schwerzenbach</t>
  </si>
  <si>
    <t>Volketswil</t>
  </si>
  <si>
    <t>Wangen-Brüttisellen</t>
  </si>
  <si>
    <t>Altikon</t>
  </si>
  <si>
    <t>Winterthur</t>
  </si>
  <si>
    <t>Brütten</t>
  </si>
  <si>
    <t>Dägerlen</t>
  </si>
  <si>
    <t>Dättlikon</t>
  </si>
  <si>
    <t>Dinhard</t>
  </si>
  <si>
    <t>Ellikon a.d.Th.</t>
  </si>
  <si>
    <t>Elsau</t>
  </si>
  <si>
    <t>Hagenbuch</t>
  </si>
  <si>
    <t>Hettlingen</t>
  </si>
  <si>
    <t>Neftenbach</t>
  </si>
  <si>
    <t>Pfungen</t>
  </si>
  <si>
    <t>Rickenbach</t>
  </si>
  <si>
    <t>Schlatt</t>
  </si>
  <si>
    <t>Seuzach</t>
  </si>
  <si>
    <t>Turbenthal</t>
  </si>
  <si>
    <t>Zell</t>
  </si>
  <si>
    <t>Aesch ZH</t>
  </si>
  <si>
    <t>Dietikon</t>
  </si>
  <si>
    <t>Birmensdorf</t>
  </si>
  <si>
    <t>Geroldswil</t>
  </si>
  <si>
    <t>Oberengstringen</t>
  </si>
  <si>
    <t>Oetwil a.d.L.</t>
  </si>
  <si>
    <t>Schlieren</t>
  </si>
  <si>
    <t>Uitikon</t>
  </si>
  <si>
    <t>Unterengstringen</t>
  </si>
  <si>
    <t>Urdorf</t>
  </si>
  <si>
    <t>Weiningen</t>
  </si>
  <si>
    <t>Zürich</t>
  </si>
  <si>
    <t>Stammheim</t>
  </si>
  <si>
    <t>Wädenswil</t>
  </si>
  <si>
    <t>Elgg</t>
  </si>
  <si>
    <t>Illnau-Effretikon</t>
  </si>
  <si>
    <t>Bauma</t>
  </si>
  <si>
    <t>Wiesendangen</t>
  </si>
  <si>
    <t>Quellen, Definitionen und Datenstand</t>
  </si>
  <si>
    <t>Bereich</t>
  </si>
  <si>
    <t>Quelle</t>
  </si>
  <si>
    <t>URL</t>
  </si>
  <si>
    <t>Hinweis</t>
  </si>
  <si>
    <t>Gemeindeergebnis 2023/2024</t>
  </si>
  <si>
    <t>Amt für Statistik und Daten Kanton Zürich</t>
  </si>
  <si>
    <t>https://opendata.swiss/de/dataset/ertrags-aufwanduberschuss-fr-einw</t>
  </si>
  <si>
    <t>Konsolidierte Gemeinde; Schulgemeinden anteilsmässig umgelegt; Einheit CHF/Einw.</t>
  </si>
  <si>
    <t>Bevölkerung 2023–2025</t>
  </si>
  <si>
    <t>https://opendata.swiss/de/dataset/bevolkerungsbestand-ab-1962</t>
  </si>
  <si>
    <t>Zivilrechtliche Wohnbevölkerung am Jahresende; aktueller Gebietsstand.</t>
  </si>
  <si>
    <t>Kantonsrechnung 2023</t>
  </si>
  <si>
    <t>https://www.zh.ch/de/news-uebersicht/medienmitteilungen/2024/04/regierungsrat-veroeffentlicht-geschaeftsbericht-2023.html</t>
  </si>
  <si>
    <t>Aufwandüberschuss 2 Mio. CHF.</t>
  </si>
  <si>
    <t>Kantonsrechnung 2024</t>
  </si>
  <si>
    <t>https://www.zh.ch/bin/zhweb/publish/regierungsratsbeschluss-unterlagen./2025/392/6017_Genehmigung_GB-2024.pdf</t>
  </si>
  <si>
    <t>Ertragsüberschuss 150 Mio. CHF.</t>
  </si>
  <si>
    <t>Kantonsrechnung 2025</t>
  </si>
  <si>
    <t>https://www.zh.ch/de/steuern-finanzen/kantonsfinanzen/geschaeftsbericht-rechnung/geschaeftsbericht-2025/finanzen-im-ueberblick.html</t>
  </si>
  <si>
    <t>Ertragsüberschuss 727 Mio. CHF.</t>
  </si>
  <si>
    <t>Vorzeichen: + = Ertragsüberschuss; − = Aufwandüberschuss. „n. v.“ = noch nicht verfügbar. Datenstand der Zusammenstellung: 26. August 2026.</t>
  </si>
  <si>
    <t>Nr.</t>
  </si>
  <si>
    <t>Total pro Gmd.
2023 / 2024 / 2025</t>
  </si>
  <si>
    <t>Das Jahr 2025 ist ausgeblendet. Der Wert für Eglisau für 2025 ist erfasst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</si>
</sst>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&quot;Mio. CHF&quot;;[Red]\-0\ &quot;Mio. CHF&quot;"/>
    <numFmt numFmtId="165" formatCode="#,##0\ &quot;CHF/Einw.&quot;;[Red]\-#,##0\ &quot;CHF/Einw.&quot;"/>
  </numFmts>
  <fonts count="9">
    <font>
      <sz val="11"/>
      <name val="Carlito"/>
    </font>
    <font>
      <b/>
      <sz val="16"/>
      <color rgb="FFFFFFFF"/>
      <name val="Carlito"/>
    </font>
    <font>
      <i/>
      <sz val="11"/>
      <color rgb="FF1F1F1F"/>
      <name val="Carlito"/>
    </font>
    <font>
      <b/>
      <sz val="11"/>
      <color rgb="FFFFFFFF"/>
      <name val="Carlito"/>
    </font>
    <font>
      <b/>
      <sz val="18"/>
      <color rgb="FFFFFFFF"/>
      <name val="Carlito"/>
    </font>
    <font>
      <i/>
      <sz val="11"/>
      <name val="Carlito"/>
    </font>
    <font>
      <sz val="11"/>
      <name val="Carlito"/>
    </font>
    <font>
      <sz val="11"/>
      <color rgb="FFFF0000"/>
      <name val="Carlito"/>
    </font>
    <font>
      <b/>
      <sz val="9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CE6F1"/>
      </patternFill>
    </fill>
    <fill>
      <patternFill patternType="solid">
        <fgColor rgb="FFFFF2CC"/>
      </patternFill>
    </fill>
    <fill>
      <patternFill patternType="solid">
        <fgColor rgb="FFE7E6E6"/>
      </patternFill>
    </fill>
  </fills>
  <borders count="12">
    <border>
      <left/>
      <right/>
      <top/>
      <bottom/>
      <diagonal/>
    </border>
    <border>
      <left style="thin">
        <color rgb="FF9EADBC"/>
      </left>
      <right/>
      <top style="thin">
        <color rgb="FF9EADBC"/>
      </top>
      <bottom style="thin">
        <color rgb="FF9EADBC"/>
      </bottom>
      <diagonal/>
    </border>
    <border>
      <left/>
      <right/>
      <top style="thin">
        <color rgb="FF9EADBC"/>
      </top>
      <bottom style="thin">
        <color rgb="FF9EADBC"/>
      </bottom>
      <diagonal/>
    </border>
    <border>
      <left/>
      <right style="thin">
        <color rgb="FF9EADBC"/>
      </right>
      <top style="thin">
        <color rgb="FF9EADBC"/>
      </top>
      <bottom style="thin">
        <color rgb="FF9EADBC"/>
      </bottom>
      <diagonal/>
    </border>
    <border>
      <left style="thin">
        <color rgb="FFD6B656"/>
      </left>
      <right/>
      <top style="thin">
        <color rgb="FFD6B656"/>
      </top>
      <bottom/>
      <diagonal/>
    </border>
    <border>
      <left/>
      <right/>
      <top style="thin">
        <color rgb="FFD6B656"/>
      </top>
      <bottom/>
      <diagonal/>
    </border>
    <border>
      <left/>
      <right style="thin">
        <color rgb="FFD6B656"/>
      </right>
      <top style="thin">
        <color rgb="FFD6B656"/>
      </top>
      <bottom/>
      <diagonal/>
    </border>
    <border>
      <left style="thin">
        <color rgb="FFD6B656"/>
      </left>
      <right/>
      <top/>
      <bottom/>
      <diagonal/>
    </border>
    <border>
      <left/>
      <right style="thin">
        <color rgb="FFD6B656"/>
      </right>
      <top/>
      <bottom/>
      <diagonal/>
    </border>
    <border>
      <left style="thin">
        <color rgb="FFD6B656"/>
      </left>
      <right/>
      <top/>
      <bottom style="thin">
        <color rgb="FFD6B656"/>
      </bottom>
      <diagonal/>
    </border>
    <border>
      <left/>
      <right/>
      <top/>
      <bottom style="thin">
        <color rgb="FFD6B656"/>
      </bottom>
      <diagonal/>
    </border>
    <border>
      <left/>
      <right style="thin">
        <color rgb="FFD6B656"/>
      </right>
      <top/>
      <bottom style="thin">
        <color rgb="FFD6B656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vertical="center" wrapText="1"/>
    </xf>
    <xf numFmtId="1" fontId="0" fillId="0" borderId="0" xfId="1" applyNumberFormat="1" applyFont="1"/>
    <xf numFmtId="3" fontId="0" fillId="0" borderId="0" xfId="1" applyNumberFormat="1" applyFont="1"/>
    <xf numFmtId="38" fontId="0" fillId="0" borderId="0" xfId="1" applyNumberFormat="1" applyFont="1"/>
    <xf numFmtId="0" fontId="0" fillId="4" borderId="0" xfId="1" applyFont="1" applyFill="1"/>
    <xf numFmtId="0" fontId="0" fillId="0" borderId="1" xfId="1" applyFont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5" fontId="0" fillId="0" borderId="0" xfId="1" applyNumberFormat="1" applyFont="1"/>
    <xf numFmtId="0" fontId="0" fillId="0" borderId="0" xfId="1" applyFont="1" applyAlignment="1">
      <alignment vertical="top" wrapText="1"/>
    </xf>
    <xf numFmtId="0" fontId="1" fillId="2" borderId="0" xfId="1" applyFont="1" applyFill="1"/>
    <xf numFmtId="0" fontId="4" fillId="2" borderId="0" xfId="1" applyFont="1" applyFill="1"/>
    <xf numFmtId="0" fontId="0" fillId="4" borderId="4" xfId="1" applyFont="1" applyFill="1" applyBorder="1" applyAlignment="1">
      <alignment vertical="top" wrapText="1"/>
    </xf>
    <xf numFmtId="0" fontId="0" fillId="4" borderId="5" xfId="1" applyFont="1" applyFill="1" applyBorder="1" applyAlignment="1">
      <alignment vertical="top" wrapText="1"/>
    </xf>
    <xf numFmtId="0" fontId="0" fillId="4" borderId="6" xfId="1" applyFont="1" applyFill="1" applyBorder="1" applyAlignment="1">
      <alignment vertical="top" wrapText="1"/>
    </xf>
    <xf numFmtId="0" fontId="0" fillId="4" borderId="7" xfId="1" applyFont="1" applyFill="1" applyBorder="1" applyAlignment="1">
      <alignment vertical="top" wrapText="1"/>
    </xf>
    <xf numFmtId="0" fontId="0" fillId="4" borderId="0" xfId="1" applyFont="1" applyFill="1" applyAlignment="1">
      <alignment vertical="top" wrapText="1"/>
    </xf>
    <xf numFmtId="0" fontId="0" fillId="4" borderId="8" xfId="1" applyFont="1" applyFill="1" applyBorder="1" applyAlignment="1">
      <alignment vertical="top" wrapText="1"/>
    </xf>
    <xf numFmtId="0" fontId="0" fillId="4" borderId="9" xfId="1" applyFont="1" applyFill="1" applyBorder="1" applyAlignment="1">
      <alignment vertical="top" wrapText="1"/>
    </xf>
    <xf numFmtId="0" fontId="0" fillId="4" borderId="10" xfId="1" applyFont="1" applyFill="1" applyBorder="1" applyAlignment="1">
      <alignment vertical="top" wrapText="1"/>
    </xf>
    <xf numFmtId="0" fontId="0" fillId="4" borderId="11" xfId="1" applyFont="1" applyFill="1" applyBorder="1" applyAlignment="1">
      <alignment vertical="top" wrapText="1"/>
    </xf>
    <xf numFmtId="0" fontId="5" fillId="5" borderId="0" xfId="1" applyFont="1" applyFill="1" applyAlignment="1">
      <alignment wrapText="1"/>
    </xf>
    <xf numFmtId="1" fontId="0" fillId="4" borderId="0" xfId="1" applyNumberFormat="1" applyFont="1" applyFill="1"/>
    <xf numFmtId="3" fontId="0" fillId="0" borderId="0" xfId="0" applyNumberFormat="1"/>
    <xf numFmtId="3" fontId="7" fillId="0" borderId="0" xfId="0" applyNumberFormat="1" applyFont="1"/>
    <xf numFmtId="0" fontId="8" fillId="0" borderId="0" xfId="0" applyFont="1" applyAlignment="1">
      <alignment vertical="center" wrapText="1"/>
    </xf>
    <xf numFmtId="0" fontId="2" fillId="3" borderId="0" xfId="1" applyFont="1" applyFill="1" applyAlignment="1">
      <alignment horizontal="left" wrapText="1"/>
    </xf>
    <xf numFmtId="0" fontId="1" fillId="2" borderId="0" xfId="1" applyFont="1" applyFill="1" applyAlignment="1">
      <alignment horizontal="left" vertical="center"/>
    </xf>
  </cellXfs>
  <cellStyles count="2">
    <cellStyle name="Normal" xfId="1" xr:uid="{00000000-0005-0000-0000-000000000000}"/>
    <cellStyle name="Standard" xfId="0" builtinId="0"/>
  </cellStyles>
  <dxfs count="7">
    <dxf>
      <numFmt numFmtId="3" formatCode="#,##0"/>
    </dxf>
    <dxf>
      <numFmt numFmtId="3" formatCode="#,##0"/>
    </dxf>
    <dxf>
      <numFmt numFmtId="3" formatCode="#,##0"/>
    </dxf>
    <dxf>
      <font>
        <color rgb="FF006100"/>
      </font>
      <fill>
        <patternFill patternType="solid">
          <bgColor rgb="FFE2F0D9"/>
        </patternFill>
      </fill>
    </dxf>
    <dxf>
      <font>
        <color rgb="FF9C0006"/>
      </font>
      <fill>
        <patternFill patternType="solid">
          <bgColor rgb="FFFCE4D6"/>
        </patternFill>
      </fill>
    </dxf>
    <dxf>
      <font>
        <color rgb="FF006100"/>
      </font>
      <fill>
        <patternFill patternType="solid">
          <bgColor rgb="FFE2F0D9"/>
        </patternFill>
      </fill>
    </dxf>
    <dxf>
      <font>
        <color rgb="FF9C0006"/>
      </font>
      <fill>
        <patternFill patternType="solid"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838200</xdr:colOff>
      <xdr:row>51</xdr:row>
      <xdr:rowOff>28575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23F59714-6F6F-04EA-298F-3E010F68607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838200</xdr:colOff>
      <xdr:row>51</xdr:row>
      <xdr:rowOff>28575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DC3CD0E0-55EC-2B32-8876-974495FDAA4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76200</xdr:colOff>
      <xdr:row>48</xdr:row>
      <xdr:rowOff>114300</xdr:rowOff>
    </xdr:to>
    <xdr:sp macro="" textlink="">
      <xdr:nvSpPr>
        <xdr:cNvPr id="2051" name="Text Box 3" hidden="1">
          <a:extLst>
            <a:ext uri="{FF2B5EF4-FFF2-40B4-BE49-F238E27FC236}">
              <a16:creationId xmlns:a16="http://schemas.microsoft.com/office/drawing/2014/main" id="{8A133E87-FCB2-BA27-F478-F15DBF1B26D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76200</xdr:colOff>
      <xdr:row>48</xdr:row>
      <xdr:rowOff>114300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56311C13-800C-E630-A33D-1F969696F1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eter Bolli" id="{ED8F28BC-F0F9-45D3-B0FA-E402EC540EAF}" userId="" providerId="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emeindeergebnisse" displayName="Gemeindeergebnisse" ref="B4:N164" totalsRowShown="0">
  <autoFilter ref="B4:N164" xr:uid="{00000000-0009-0000-0100-000001000000}"/>
  <tableColumns count="13">
    <tableColumn id="1" xr3:uid="{00000000-0010-0000-0000-000001000000}" name="BFS-Nr."/>
    <tableColumn id="2" xr3:uid="{00000000-0010-0000-0000-000002000000}" name="Gemeinde"/>
    <tableColumn id="3" xr3:uid="{00000000-0010-0000-0000-000003000000}" name="Bezirk"/>
    <tableColumn id="4" xr3:uid="{00000000-0010-0000-0000-000004000000}" name="Einwohner 2023"/>
    <tableColumn id="5" xr3:uid="{00000000-0010-0000-0000-000005000000}" name="Ergebnis 2023_x000a_CHF/Einw."/>
    <tableColumn id="6" xr3:uid="{00000000-0010-0000-0000-000006000000}" name="Ergebnis 2023_x000a_CHF ca." dataDxfId="1"/>
    <tableColumn id="7" xr3:uid="{00000000-0010-0000-0000-000007000000}" name="Einwohner 2024"/>
    <tableColumn id="8" xr3:uid="{00000000-0010-0000-0000-000008000000}" name="Ergebnis 2024_x000a_CHF/Einw."/>
    <tableColumn id="9" xr3:uid="{00000000-0010-0000-0000-000009000000}" name="Ergebnis 2024_x000a_CHF ca." dataDxfId="0"/>
    <tableColumn id="10" xr3:uid="{00000000-0010-0000-0000-00000A000000}" name="Einwohner 2025"/>
    <tableColumn id="11" xr3:uid="{00000000-0010-0000-0000-00000B000000}" name="Ergebnis 2025_x000a_CHF/Einw."/>
    <tableColumn id="12" xr3:uid="{00000000-0010-0000-0000-00000C000000}" name="Ergebnis 2025_x000a_CHF"/>
    <tableColumn id="13" xr3:uid="{F4B255FB-E73B-4760-8BDD-27724E334FF1}" name="Total pro Gmd._x000a_2023 / 2024 / 2025" dataDxfId="2">
      <calculatedColumnFormula>SUM(Gemeindeergebnisse[[#This Row],[Ergebnis 2024
CHF ca.]]+Gemeindeergebnisse[[#This Row],[Ergebnis 2023
CHF ca.]]+Gemeindeergebnisse[[#This Row],[Ergebnis 2025
CHF]])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6-08-26T12:08:48.23" personId="{ED8F28BC-F0F9-45D3-B0FA-E402EC540EAF}" id="{163D0BAE-76DE-2AA5-CA64-949DAE497772}">
    <text>Quelle: Geschäftsbericht 2023 des Kantons Zürich.</text>
  </threadedComment>
  <threadedComment ref="C4" dT="2026-08-26T12:08:48.23" personId="{ED8F28BC-F0F9-45D3-B0FA-E402EC540EAF}" id="{D80AA6B3-20B1-2D2F-26D4-A61D3F0822C8}">
    <text>Quelle: Geschäftsbericht 2024 des Kantons Zürich.</text>
  </threadedComment>
  <threadedComment ref="D4" dT="2026-08-26T12:08:48.23" personId="{ED8F28BC-F0F9-45D3-B0FA-E402EC540EAF}" id="{FF7284E1-68BA-8586-FB98-40FC1470F41F}">
    <text>Quelle: Geschäftsbericht 2025 des Kantons Zürich.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4" dT="2026-08-26T12:08:48.24" personId="{ED8F28BC-F0F9-45D3-B0FA-E402EC540EAF}" id="{4678CA24-70E3-40FE-89E7-60AABCBECD85}">
    <text>Quelle: Amt für Statistik und Daten Kanton Zürich, Indikator 828.</text>
  </threadedComment>
  <threadedComment ref="G4" dT="2026-08-26T12:08:48.24" personId="{ED8F28BC-F0F9-45D3-B0FA-E402EC540EAF}" id="{D58E6212-2E46-39B7-526C-6D29FEEEFDB8}">
    <text>Berechnung: amtlicher Pro-Kopf-Wert × zivilrechtliche Wohnbevölkerung; wegen gerundetem Pro-Kopf-Wert nur Näherung.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2.xml"/><Relationship Id="rId5" Type="http://schemas.openxmlformats.org/officeDocument/2006/relationships/comments" Target="../comments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workbookViewId="0">
      <selection activeCell="B9" sqref="B9"/>
    </sheetView>
  </sheetViews>
  <sheetFormatPr baseColWidth="10" defaultColWidth="9" defaultRowHeight="14.25"/>
  <cols>
    <col min="1" max="1" width="40.375" customWidth="1"/>
    <col min="2" max="2" width="22.5" customWidth="1"/>
    <col min="3" max="3" width="21.625" customWidth="1"/>
    <col min="4" max="4" width="20" customWidth="1"/>
    <col min="5" max="8" width="12" customWidth="1"/>
  </cols>
  <sheetData>
    <row r="1" spans="1:8" ht="33.950000000000003" customHeight="1">
      <c r="A1" s="13" t="s">
        <v>0</v>
      </c>
      <c r="B1" s="13"/>
      <c r="C1" s="13"/>
      <c r="D1" s="13"/>
      <c r="E1" s="13"/>
      <c r="F1" s="13"/>
      <c r="G1" s="13"/>
      <c r="H1" s="13"/>
    </row>
    <row r="3" spans="1:8" ht="15">
      <c r="A3" s="1" t="s">
        <v>1</v>
      </c>
      <c r="B3" s="1" t="s">
        <v>2</v>
      </c>
      <c r="C3" s="1" t="s">
        <v>3</v>
      </c>
      <c r="D3" s="1" t="s">
        <v>4</v>
      </c>
    </row>
    <row r="4" spans="1:8">
      <c r="A4" s="7" t="s">
        <v>5</v>
      </c>
      <c r="B4" s="8">
        <v>-2</v>
      </c>
      <c r="C4" s="8">
        <v>150</v>
      </c>
      <c r="D4" s="9">
        <v>727</v>
      </c>
    </row>
    <row r="6" spans="1:8" ht="15">
      <c r="A6" s="1" t="s">
        <v>6</v>
      </c>
      <c r="B6" s="1" t="s">
        <v>2</v>
      </c>
      <c r="C6" s="1" t="s">
        <v>3</v>
      </c>
      <c r="D6" s="1" t="s">
        <v>4</v>
      </c>
    </row>
    <row r="7" spans="1:8">
      <c r="A7" t="s">
        <v>7</v>
      </c>
      <c r="B7">
        <f>COUNTIF(Gemeinden!F5:F164,"&gt;=0")</f>
        <v>137</v>
      </c>
      <c r="C7">
        <f>COUNTIF(Gemeinden!I5:I164,"&gt;=0")</f>
        <v>141</v>
      </c>
      <c r="D7" s="6" t="s">
        <v>8</v>
      </c>
    </row>
    <row r="8" spans="1:8">
      <c r="A8" t="s">
        <v>9</v>
      </c>
      <c r="B8">
        <f>COUNTIF(Gemeinden!F5:F164,"&lt;0")</f>
        <v>23</v>
      </c>
      <c r="C8">
        <f>COUNTIF(Gemeinden!I5:I164,"&lt;0")</f>
        <v>19</v>
      </c>
      <c r="D8" s="6" t="s">
        <v>8</v>
      </c>
    </row>
    <row r="9" spans="1:8">
      <c r="A9" t="s">
        <v>10</v>
      </c>
      <c r="B9" s="10">
        <f>MEDIAN(Gemeinden!F5:F164)</f>
        <v>392</v>
      </c>
      <c r="C9" s="10">
        <f>MEDIAN(Gemeinden!I5:I164)</f>
        <v>422</v>
      </c>
      <c r="D9" s="6" t="s">
        <v>8</v>
      </c>
    </row>
    <row r="10" spans="1:8">
      <c r="A10" t="s">
        <v>11</v>
      </c>
      <c r="B10" t="s">
        <v>12</v>
      </c>
      <c r="C10" t="s">
        <v>12</v>
      </c>
      <c r="D10" s="6" t="s">
        <v>13</v>
      </c>
    </row>
    <row r="12" spans="1:8">
      <c r="A12" s="14" t="s">
        <v>14</v>
      </c>
      <c r="B12" s="15"/>
      <c r="C12" s="15"/>
      <c r="D12" s="15"/>
      <c r="E12" s="15"/>
      <c r="F12" s="15"/>
      <c r="G12" s="15"/>
      <c r="H12" s="16"/>
    </row>
    <row r="13" spans="1:8">
      <c r="A13" s="17"/>
      <c r="B13" s="18"/>
      <c r="C13" s="18"/>
      <c r="D13" s="18"/>
      <c r="E13" s="18"/>
      <c r="F13" s="18"/>
      <c r="G13" s="18"/>
      <c r="H13" s="19"/>
    </row>
    <row r="14" spans="1:8">
      <c r="A14" s="20"/>
      <c r="B14" s="21"/>
      <c r="C14" s="21"/>
      <c r="D14" s="21"/>
      <c r="E14" s="21"/>
      <c r="F14" s="21"/>
      <c r="G14" s="21"/>
      <c r="H14" s="22"/>
    </row>
  </sheetData>
  <mergeCells count="2">
    <mergeCell ref="A1:H1"/>
    <mergeCell ref="A12:H14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4"/>
  <sheetViews>
    <sheetView showGridLines="0" tabSelected="1" workbookViewId="0">
      <pane ySplit="4" topLeftCell="A5" activePane="bottomLeft" state="frozen"/>
      <selection pane="bottomLeft" activeCell="B1" sqref="B1:N1"/>
    </sheetView>
  </sheetViews>
  <sheetFormatPr baseColWidth="10" defaultColWidth="9" defaultRowHeight="14.25"/>
  <cols>
    <col min="1" max="1" width="5.125" customWidth="1"/>
    <col min="2" max="2" width="9" customWidth="1"/>
    <col min="3" max="3" width="18" customWidth="1"/>
    <col min="4" max="4" width="12.375" customWidth="1"/>
    <col min="5" max="5" width="10.625" customWidth="1"/>
    <col min="6" max="11" width="13.625" customWidth="1"/>
    <col min="12" max="12" width="15" hidden="1" customWidth="1"/>
    <col min="13" max="13" width="14.875" hidden="1" customWidth="1"/>
    <col min="14" max="14" width="14.75" customWidth="1"/>
  </cols>
  <sheetData>
    <row r="1" spans="1:14" ht="30" customHeight="1"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36" customHeight="1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>
      <c r="B3" t="s">
        <v>214</v>
      </c>
      <c r="G3" s="25">
        <f>SUM(Gemeindeergebnisse[Ergebnis 2023
CHF ca.])</f>
        <v>749177744</v>
      </c>
      <c r="J3" s="25">
        <f>SUM(Gemeindeergebnisse[Ergebnis 2024
CHF ca.])</f>
        <v>1107886295</v>
      </c>
    </row>
    <row r="4" spans="1:14" ht="33.950000000000003" customHeight="1">
      <c r="A4" t="s">
        <v>212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7" t="s">
        <v>213</v>
      </c>
    </row>
    <row r="5" spans="1:14" ht="15.95" customHeight="1">
      <c r="A5">
        <v>1</v>
      </c>
      <c r="B5" s="3">
        <v>1</v>
      </c>
      <c r="C5" t="s">
        <v>29</v>
      </c>
      <c r="D5" t="s">
        <v>30</v>
      </c>
      <c r="E5" s="4">
        <v>1995</v>
      </c>
      <c r="F5" s="5">
        <v>99</v>
      </c>
      <c r="G5" s="25">
        <f t="shared" ref="G5:G36" si="0">E5*F5</f>
        <v>197505</v>
      </c>
      <c r="H5" s="4">
        <v>1984</v>
      </c>
      <c r="I5" s="5">
        <v>195</v>
      </c>
      <c r="J5" s="25">
        <f t="shared" ref="J5:J36" si="1">H5*I5</f>
        <v>386880</v>
      </c>
      <c r="K5" s="4">
        <v>2002</v>
      </c>
      <c r="L5" s="6" t="s">
        <v>8</v>
      </c>
      <c r="M5" s="6">
        <v>0</v>
      </c>
      <c r="N5" s="25">
        <f>SUM(Gemeindeergebnisse[[#This Row],[Ergebnis 2024
CHF ca.]]+Gemeindeergebnisse[[#This Row],[Ergebnis 2023
CHF ca.]]+Gemeindeergebnisse[[#This Row],[Ergebnis 2025
CHF]])</f>
        <v>584385</v>
      </c>
    </row>
    <row r="6" spans="1:14" ht="15.95" customHeight="1">
      <c r="A6">
        <v>2</v>
      </c>
      <c r="B6" s="3">
        <v>2</v>
      </c>
      <c r="C6" t="s">
        <v>31</v>
      </c>
      <c r="D6" t="s">
        <v>30</v>
      </c>
      <c r="E6" s="4">
        <v>12812</v>
      </c>
      <c r="F6" s="5">
        <v>506</v>
      </c>
      <c r="G6" s="25">
        <f t="shared" si="0"/>
        <v>6482872</v>
      </c>
      <c r="H6" s="4">
        <v>12841</v>
      </c>
      <c r="I6" s="5">
        <v>819</v>
      </c>
      <c r="J6" s="25">
        <f t="shared" si="1"/>
        <v>10516779</v>
      </c>
      <c r="K6" s="4">
        <v>12866</v>
      </c>
      <c r="L6" s="6" t="s">
        <v>8</v>
      </c>
      <c r="M6" s="6">
        <v>0</v>
      </c>
      <c r="N6" s="25">
        <f>SUM(Gemeindeergebnisse[[#This Row],[Ergebnis 2024
CHF ca.]]+Gemeindeergebnisse[[#This Row],[Ergebnis 2023
CHF ca.]]+Gemeindeergebnisse[[#This Row],[Ergebnis 2025
CHF]])</f>
        <v>16999651</v>
      </c>
    </row>
    <row r="7" spans="1:14" ht="15.95" customHeight="1">
      <c r="A7">
        <v>3</v>
      </c>
      <c r="B7" s="3">
        <v>3</v>
      </c>
      <c r="C7" t="s">
        <v>32</v>
      </c>
      <c r="D7" t="s">
        <v>30</v>
      </c>
      <c r="E7" s="4">
        <v>5657</v>
      </c>
      <c r="F7" s="5">
        <v>1296</v>
      </c>
      <c r="G7" s="25">
        <f t="shared" si="0"/>
        <v>7331472</v>
      </c>
      <c r="H7" s="4">
        <v>5690</v>
      </c>
      <c r="I7" s="5">
        <v>1356</v>
      </c>
      <c r="J7" s="25">
        <f t="shared" si="1"/>
        <v>7715640</v>
      </c>
      <c r="K7" s="4">
        <v>5657</v>
      </c>
      <c r="L7" s="6" t="s">
        <v>8</v>
      </c>
      <c r="M7" s="6">
        <v>0</v>
      </c>
      <c r="N7" s="25">
        <f>SUM(Gemeindeergebnisse[[#This Row],[Ergebnis 2024
CHF ca.]]+Gemeindeergebnisse[[#This Row],[Ergebnis 2023
CHF ca.]]+Gemeindeergebnisse[[#This Row],[Ergebnis 2025
CHF]])</f>
        <v>15047112</v>
      </c>
    </row>
    <row r="8" spans="1:14" ht="15.95" customHeight="1">
      <c r="A8">
        <v>4</v>
      </c>
      <c r="B8" s="3">
        <v>4</v>
      </c>
      <c r="C8" t="s">
        <v>33</v>
      </c>
      <c r="D8" t="s">
        <v>30</v>
      </c>
      <c r="E8" s="4">
        <v>3962</v>
      </c>
      <c r="F8" s="5">
        <v>558</v>
      </c>
      <c r="G8" s="25">
        <f t="shared" si="0"/>
        <v>2210796</v>
      </c>
      <c r="H8" s="4">
        <v>3933</v>
      </c>
      <c r="I8" s="5">
        <v>961</v>
      </c>
      <c r="J8" s="25">
        <f t="shared" si="1"/>
        <v>3779613</v>
      </c>
      <c r="K8" s="4">
        <v>3951</v>
      </c>
      <c r="L8" s="6" t="s">
        <v>8</v>
      </c>
      <c r="M8" s="6">
        <v>0</v>
      </c>
      <c r="N8" s="25">
        <f>SUM(Gemeindeergebnisse[[#This Row],[Ergebnis 2024
CHF ca.]]+Gemeindeergebnisse[[#This Row],[Ergebnis 2023
CHF ca.]]+Gemeindeergebnisse[[#This Row],[Ergebnis 2025
CHF]])</f>
        <v>5990409</v>
      </c>
    </row>
    <row r="9" spans="1:14" ht="15.95" customHeight="1">
      <c r="A9">
        <v>5</v>
      </c>
      <c r="B9" s="3">
        <v>5</v>
      </c>
      <c r="C9" t="s">
        <v>34</v>
      </c>
      <c r="D9" t="s">
        <v>30</v>
      </c>
      <c r="E9" s="4">
        <v>3941</v>
      </c>
      <c r="F9" s="5">
        <v>422</v>
      </c>
      <c r="G9" s="25">
        <f t="shared" si="0"/>
        <v>1663102</v>
      </c>
      <c r="H9" s="4">
        <v>3982</v>
      </c>
      <c r="I9" s="5">
        <v>-18</v>
      </c>
      <c r="J9" s="26">
        <f t="shared" si="1"/>
        <v>-71676</v>
      </c>
      <c r="K9" s="4">
        <v>3972</v>
      </c>
      <c r="L9" s="6" t="s">
        <v>8</v>
      </c>
      <c r="M9" s="6">
        <v>0</v>
      </c>
      <c r="N9" s="25">
        <f>SUM(Gemeindeergebnisse[[#This Row],[Ergebnis 2024
CHF ca.]]+Gemeindeergebnisse[[#This Row],[Ergebnis 2023
CHF ca.]]+Gemeindeergebnisse[[#This Row],[Ergebnis 2025
CHF]])</f>
        <v>1591426</v>
      </c>
    </row>
    <row r="10" spans="1:14" ht="15.95" customHeight="1">
      <c r="A10">
        <v>6</v>
      </c>
      <c r="B10" s="3">
        <v>6</v>
      </c>
      <c r="C10" t="s">
        <v>35</v>
      </c>
      <c r="D10" t="s">
        <v>30</v>
      </c>
      <c r="E10" s="4">
        <v>1322</v>
      </c>
      <c r="F10" s="5">
        <v>24</v>
      </c>
      <c r="G10" s="25">
        <f t="shared" si="0"/>
        <v>31728</v>
      </c>
      <c r="H10" s="4">
        <v>1383</v>
      </c>
      <c r="I10" s="5">
        <v>495</v>
      </c>
      <c r="J10" s="25">
        <f t="shared" si="1"/>
        <v>684585</v>
      </c>
      <c r="K10" s="4">
        <v>1376</v>
      </c>
      <c r="L10" s="6" t="s">
        <v>8</v>
      </c>
      <c r="M10" s="6">
        <v>0</v>
      </c>
      <c r="N10" s="25">
        <f>SUM(Gemeindeergebnisse[[#This Row],[Ergebnis 2024
CHF ca.]]+Gemeindeergebnisse[[#This Row],[Ergebnis 2023
CHF ca.]]+Gemeindeergebnisse[[#This Row],[Ergebnis 2025
CHF]])</f>
        <v>716313</v>
      </c>
    </row>
    <row r="11" spans="1:14" ht="15.95" customHeight="1">
      <c r="A11">
        <v>7</v>
      </c>
      <c r="B11" s="3">
        <v>7</v>
      </c>
      <c r="C11" t="s">
        <v>36</v>
      </c>
      <c r="D11" t="s">
        <v>30</v>
      </c>
      <c r="E11" s="4">
        <v>2440</v>
      </c>
      <c r="F11" s="5">
        <v>836</v>
      </c>
      <c r="G11" s="25">
        <f t="shared" si="0"/>
        <v>2039840</v>
      </c>
      <c r="H11" s="4">
        <v>2457</v>
      </c>
      <c r="I11" s="5">
        <v>714</v>
      </c>
      <c r="J11" s="25">
        <f t="shared" si="1"/>
        <v>1754298</v>
      </c>
      <c r="K11" s="4">
        <v>2514</v>
      </c>
      <c r="L11" s="6" t="s">
        <v>8</v>
      </c>
      <c r="M11" s="6">
        <v>0</v>
      </c>
      <c r="N11" s="25">
        <f>SUM(Gemeindeergebnisse[[#This Row],[Ergebnis 2024
CHF ca.]]+Gemeindeergebnisse[[#This Row],[Ergebnis 2023
CHF ca.]]+Gemeindeergebnisse[[#This Row],[Ergebnis 2025
CHF]])</f>
        <v>3794138</v>
      </c>
    </row>
    <row r="12" spans="1:14" ht="15.95" customHeight="1">
      <c r="A12">
        <v>8</v>
      </c>
      <c r="B12" s="3">
        <v>8</v>
      </c>
      <c r="C12" t="s">
        <v>37</v>
      </c>
      <c r="D12" t="s">
        <v>30</v>
      </c>
      <c r="E12" s="4">
        <v>642</v>
      </c>
      <c r="F12" s="5">
        <v>-20</v>
      </c>
      <c r="G12" s="26">
        <f t="shared" si="0"/>
        <v>-12840</v>
      </c>
      <c r="H12" s="4">
        <v>673</v>
      </c>
      <c r="I12" s="5">
        <v>21</v>
      </c>
      <c r="J12" s="25">
        <f t="shared" si="1"/>
        <v>14133</v>
      </c>
      <c r="K12" s="4">
        <v>669</v>
      </c>
      <c r="L12" s="6" t="s">
        <v>8</v>
      </c>
      <c r="M12" s="6">
        <v>0</v>
      </c>
      <c r="N12" s="25">
        <f>SUM(Gemeindeergebnisse[[#This Row],[Ergebnis 2024
CHF ca.]]+Gemeindeergebnisse[[#This Row],[Ergebnis 2023
CHF ca.]]+Gemeindeergebnisse[[#This Row],[Ergebnis 2025
CHF]])</f>
        <v>1293</v>
      </c>
    </row>
    <row r="13" spans="1:14" ht="15.95" customHeight="1">
      <c r="A13">
        <v>9</v>
      </c>
      <c r="B13" s="3">
        <v>9</v>
      </c>
      <c r="C13" t="s">
        <v>38</v>
      </c>
      <c r="D13" t="s">
        <v>30</v>
      </c>
      <c r="E13" s="4">
        <v>5683</v>
      </c>
      <c r="F13" s="5">
        <v>848</v>
      </c>
      <c r="G13" s="25">
        <f t="shared" si="0"/>
        <v>4819184</v>
      </c>
      <c r="H13" s="4">
        <v>5756</v>
      </c>
      <c r="I13" s="5">
        <v>-60</v>
      </c>
      <c r="J13" s="26">
        <f t="shared" si="1"/>
        <v>-345360</v>
      </c>
      <c r="K13" s="4">
        <v>5837</v>
      </c>
      <c r="L13" s="6" t="s">
        <v>8</v>
      </c>
      <c r="M13" s="6">
        <v>0</v>
      </c>
      <c r="N13" s="25">
        <f>SUM(Gemeindeergebnisse[[#This Row],[Ergebnis 2024
CHF ca.]]+Gemeindeergebnisse[[#This Row],[Ergebnis 2023
CHF ca.]]+Gemeindeergebnisse[[#This Row],[Ergebnis 2025
CHF]])</f>
        <v>4473824</v>
      </c>
    </row>
    <row r="14" spans="1:14" ht="15.95" customHeight="1">
      <c r="A14">
        <v>10</v>
      </c>
      <c r="B14" s="3">
        <v>10</v>
      </c>
      <c r="C14" t="s">
        <v>39</v>
      </c>
      <c r="D14" t="s">
        <v>30</v>
      </c>
      <c r="E14" s="4">
        <v>5842</v>
      </c>
      <c r="F14" s="5">
        <v>1892</v>
      </c>
      <c r="G14" s="25">
        <f t="shared" si="0"/>
        <v>11053064</v>
      </c>
      <c r="H14" s="4">
        <v>5936</v>
      </c>
      <c r="I14" s="5">
        <v>309</v>
      </c>
      <c r="J14" s="25">
        <f t="shared" si="1"/>
        <v>1834224</v>
      </c>
      <c r="K14" s="4">
        <v>6066</v>
      </c>
      <c r="L14" s="6" t="s">
        <v>8</v>
      </c>
      <c r="M14" s="6">
        <v>0</v>
      </c>
      <c r="N14" s="25">
        <f>SUM(Gemeindeergebnisse[[#This Row],[Ergebnis 2024
CHF ca.]]+Gemeindeergebnisse[[#This Row],[Ergebnis 2023
CHF ca.]]+Gemeindeergebnisse[[#This Row],[Ergebnis 2025
CHF]])</f>
        <v>12887288</v>
      </c>
    </row>
    <row r="15" spans="1:14" ht="15.95" customHeight="1">
      <c r="A15">
        <v>11</v>
      </c>
      <c r="B15" s="3">
        <v>11</v>
      </c>
      <c r="C15" t="s">
        <v>40</v>
      </c>
      <c r="D15" t="s">
        <v>30</v>
      </c>
      <c r="E15" s="4">
        <v>2950</v>
      </c>
      <c r="F15" s="5">
        <v>355</v>
      </c>
      <c r="G15" s="25">
        <f t="shared" si="0"/>
        <v>1047250</v>
      </c>
      <c r="H15" s="4">
        <v>2962</v>
      </c>
      <c r="I15" s="5">
        <v>480</v>
      </c>
      <c r="J15" s="25">
        <f t="shared" si="1"/>
        <v>1421760</v>
      </c>
      <c r="K15" s="4">
        <v>3026</v>
      </c>
      <c r="L15" s="6" t="s">
        <v>8</v>
      </c>
      <c r="M15" s="6">
        <v>0</v>
      </c>
      <c r="N15" s="25">
        <f>SUM(Gemeindeergebnisse[[#This Row],[Ergebnis 2024
CHF ca.]]+Gemeindeergebnisse[[#This Row],[Ergebnis 2023
CHF ca.]]+Gemeindeergebnisse[[#This Row],[Ergebnis 2025
CHF]])</f>
        <v>2469010</v>
      </c>
    </row>
    <row r="16" spans="1:14" ht="15.95" customHeight="1">
      <c r="A16">
        <v>12</v>
      </c>
      <c r="B16" s="3">
        <v>12</v>
      </c>
      <c r="C16" t="s">
        <v>41</v>
      </c>
      <c r="D16" t="s">
        <v>30</v>
      </c>
      <c r="E16" s="4">
        <v>1145</v>
      </c>
      <c r="F16" s="5">
        <v>773</v>
      </c>
      <c r="G16" s="25">
        <f t="shared" si="0"/>
        <v>885085</v>
      </c>
      <c r="H16" s="4">
        <v>1174</v>
      </c>
      <c r="I16" s="5">
        <v>762</v>
      </c>
      <c r="J16" s="25">
        <f t="shared" si="1"/>
        <v>894588</v>
      </c>
      <c r="K16" s="4">
        <v>1213</v>
      </c>
      <c r="L16" s="6" t="s">
        <v>8</v>
      </c>
      <c r="M16" s="6">
        <v>0</v>
      </c>
      <c r="N16" s="25">
        <f>SUM(Gemeindeergebnisse[[#This Row],[Ergebnis 2024
CHF ca.]]+Gemeindeergebnisse[[#This Row],[Ergebnis 2023
CHF ca.]]+Gemeindeergebnisse[[#This Row],[Ergebnis 2025
CHF]])</f>
        <v>1779673</v>
      </c>
    </row>
    <row r="17" spans="1:14" ht="15.95" customHeight="1">
      <c r="A17">
        <v>13</v>
      </c>
      <c r="B17" s="3">
        <v>13</v>
      </c>
      <c r="C17" t="s">
        <v>42</v>
      </c>
      <c r="D17" t="s">
        <v>30</v>
      </c>
      <c r="E17" s="4">
        <v>3861</v>
      </c>
      <c r="F17" s="5">
        <v>204</v>
      </c>
      <c r="G17" s="25">
        <f t="shared" si="0"/>
        <v>787644</v>
      </c>
      <c r="H17" s="4">
        <v>3893</v>
      </c>
      <c r="I17" s="5">
        <v>615</v>
      </c>
      <c r="J17" s="25">
        <f t="shared" si="1"/>
        <v>2394195</v>
      </c>
      <c r="K17" s="4">
        <v>3891</v>
      </c>
      <c r="L17" s="6" t="s">
        <v>8</v>
      </c>
      <c r="M17" s="6">
        <v>0</v>
      </c>
      <c r="N17" s="25">
        <f>SUM(Gemeindeergebnisse[[#This Row],[Ergebnis 2024
CHF ca.]]+Gemeindeergebnisse[[#This Row],[Ergebnis 2023
CHF ca.]]+Gemeindeergebnisse[[#This Row],[Ergebnis 2025
CHF]])</f>
        <v>3181839</v>
      </c>
    </row>
    <row r="18" spans="1:14" ht="15.95" customHeight="1">
      <c r="A18">
        <v>14</v>
      </c>
      <c r="B18" s="3">
        <v>14</v>
      </c>
      <c r="C18" t="s">
        <v>43</v>
      </c>
      <c r="D18" t="s">
        <v>30</v>
      </c>
      <c r="E18" s="4">
        <v>5306</v>
      </c>
      <c r="F18" s="5">
        <v>-24</v>
      </c>
      <c r="G18" s="26">
        <f t="shared" si="0"/>
        <v>-127344</v>
      </c>
      <c r="H18" s="4">
        <v>5314</v>
      </c>
      <c r="I18" s="5">
        <v>411</v>
      </c>
      <c r="J18" s="25">
        <f t="shared" si="1"/>
        <v>2184054</v>
      </c>
      <c r="K18" s="4">
        <v>5402</v>
      </c>
      <c r="L18" s="6" t="s">
        <v>8</v>
      </c>
      <c r="M18" s="6">
        <v>0</v>
      </c>
      <c r="N18" s="25">
        <f>SUM(Gemeindeergebnisse[[#This Row],[Ergebnis 2024
CHF ca.]]+Gemeindeergebnisse[[#This Row],[Ergebnis 2023
CHF ca.]]+Gemeindeergebnisse[[#This Row],[Ergebnis 2025
CHF]])</f>
        <v>2056710</v>
      </c>
    </row>
    <row r="19" spans="1:14" ht="15.95" customHeight="1">
      <c r="A19">
        <v>15</v>
      </c>
      <c r="B19" s="3">
        <v>22</v>
      </c>
      <c r="C19" t="s">
        <v>44</v>
      </c>
      <c r="D19" t="s">
        <v>45</v>
      </c>
      <c r="E19" s="4">
        <v>849</v>
      </c>
      <c r="F19" s="5">
        <v>1887</v>
      </c>
      <c r="G19" s="25">
        <f t="shared" si="0"/>
        <v>1602063</v>
      </c>
      <c r="H19" s="4">
        <v>882</v>
      </c>
      <c r="I19" s="5">
        <v>118</v>
      </c>
      <c r="J19" s="25">
        <f t="shared" si="1"/>
        <v>104076</v>
      </c>
      <c r="K19" s="4">
        <v>894</v>
      </c>
      <c r="L19" s="6" t="s">
        <v>8</v>
      </c>
      <c r="M19" s="6">
        <v>0</v>
      </c>
      <c r="N19" s="25">
        <f>SUM(Gemeindeergebnisse[[#This Row],[Ergebnis 2024
CHF ca.]]+Gemeindeergebnisse[[#This Row],[Ergebnis 2023
CHF ca.]]+Gemeindeergebnisse[[#This Row],[Ergebnis 2025
CHF]])</f>
        <v>1706139</v>
      </c>
    </row>
    <row r="20" spans="1:14" ht="15.95" customHeight="1">
      <c r="A20">
        <v>16</v>
      </c>
      <c r="B20" s="3">
        <v>23</v>
      </c>
      <c r="C20" t="s">
        <v>46</v>
      </c>
      <c r="D20" t="s">
        <v>45</v>
      </c>
      <c r="E20" s="4">
        <v>601</v>
      </c>
      <c r="F20" s="5">
        <v>277</v>
      </c>
      <c r="G20" s="25">
        <f t="shared" si="0"/>
        <v>166477</v>
      </c>
      <c r="H20" s="4">
        <v>589</v>
      </c>
      <c r="I20" s="5">
        <v>1481</v>
      </c>
      <c r="J20" s="25">
        <f t="shared" si="1"/>
        <v>872309</v>
      </c>
      <c r="K20" s="4">
        <v>597</v>
      </c>
      <c r="L20" s="6" t="s">
        <v>8</v>
      </c>
      <c r="M20" s="6">
        <v>0</v>
      </c>
      <c r="N20" s="25">
        <f>SUM(Gemeindeergebnisse[[#This Row],[Ergebnis 2024
CHF ca.]]+Gemeindeergebnisse[[#This Row],[Ergebnis 2023
CHF ca.]]+Gemeindeergebnisse[[#This Row],[Ergebnis 2025
CHF]])</f>
        <v>1038786</v>
      </c>
    </row>
    <row r="21" spans="1:14" ht="15.95" customHeight="1">
      <c r="A21">
        <v>17</v>
      </c>
      <c r="B21" s="3">
        <v>24</v>
      </c>
      <c r="C21" t="s">
        <v>47</v>
      </c>
      <c r="D21" t="s">
        <v>45</v>
      </c>
      <c r="E21" s="4">
        <v>1032</v>
      </c>
      <c r="F21" s="5">
        <v>90</v>
      </c>
      <c r="G21" s="25">
        <f t="shared" si="0"/>
        <v>92880</v>
      </c>
      <c r="H21" s="4">
        <v>1060</v>
      </c>
      <c r="I21" s="5">
        <v>318</v>
      </c>
      <c r="J21" s="25">
        <f t="shared" si="1"/>
        <v>337080</v>
      </c>
      <c r="K21" s="4">
        <v>1062</v>
      </c>
      <c r="L21" s="6" t="s">
        <v>8</v>
      </c>
      <c r="M21" s="6">
        <v>0</v>
      </c>
      <c r="N21" s="25">
        <f>SUM(Gemeindeergebnisse[[#This Row],[Ergebnis 2024
CHF ca.]]+Gemeindeergebnisse[[#This Row],[Ergebnis 2023
CHF ca.]]+Gemeindeergebnisse[[#This Row],[Ergebnis 2025
CHF]])</f>
        <v>429960</v>
      </c>
    </row>
    <row r="22" spans="1:14" ht="15.95" customHeight="1">
      <c r="A22">
        <v>18</v>
      </c>
      <c r="B22" s="3">
        <v>25</v>
      </c>
      <c r="C22" t="s">
        <v>48</v>
      </c>
      <c r="D22" t="s">
        <v>45</v>
      </c>
      <c r="E22" s="4">
        <v>1974</v>
      </c>
      <c r="F22" s="5">
        <v>362</v>
      </c>
      <c r="G22" s="25">
        <f t="shared" si="0"/>
        <v>714588</v>
      </c>
      <c r="H22" s="4">
        <v>1931</v>
      </c>
      <c r="I22" s="5">
        <v>717</v>
      </c>
      <c r="J22" s="25">
        <f t="shared" si="1"/>
        <v>1384527</v>
      </c>
      <c r="K22" s="4">
        <v>1898</v>
      </c>
      <c r="L22" s="6" t="s">
        <v>8</v>
      </c>
      <c r="M22" s="6">
        <v>0</v>
      </c>
      <c r="N22" s="25">
        <f>SUM(Gemeindeergebnisse[[#This Row],[Ergebnis 2024
CHF ca.]]+Gemeindeergebnisse[[#This Row],[Ergebnis 2023
CHF ca.]]+Gemeindeergebnisse[[#This Row],[Ergebnis 2025
CHF]])</f>
        <v>2099115</v>
      </c>
    </row>
    <row r="23" spans="1:14" ht="15.95" customHeight="1">
      <c r="A23">
        <v>19</v>
      </c>
      <c r="B23" s="3">
        <v>26</v>
      </c>
      <c r="C23" t="s">
        <v>49</v>
      </c>
      <c r="D23" t="s">
        <v>45</v>
      </c>
      <c r="E23" s="4">
        <v>721</v>
      </c>
      <c r="F23" s="5">
        <v>362</v>
      </c>
      <c r="G23" s="25">
        <f t="shared" si="0"/>
        <v>261002</v>
      </c>
      <c r="H23" s="4">
        <v>727</v>
      </c>
      <c r="I23" s="5">
        <v>1366</v>
      </c>
      <c r="J23" s="25">
        <f t="shared" si="1"/>
        <v>993082</v>
      </c>
      <c r="K23" s="4">
        <v>739</v>
      </c>
      <c r="L23" s="6" t="s">
        <v>8</v>
      </c>
      <c r="M23" s="6">
        <v>0</v>
      </c>
      <c r="N23" s="25">
        <f>SUM(Gemeindeergebnisse[[#This Row],[Ergebnis 2024
CHF ca.]]+Gemeindeergebnisse[[#This Row],[Ergebnis 2023
CHF ca.]]+Gemeindeergebnisse[[#This Row],[Ergebnis 2025
CHF]])</f>
        <v>1254084</v>
      </c>
    </row>
    <row r="24" spans="1:14" ht="15.95" customHeight="1">
      <c r="A24">
        <v>20</v>
      </c>
      <c r="B24" s="3">
        <v>27</v>
      </c>
      <c r="C24" t="s">
        <v>50</v>
      </c>
      <c r="D24" t="s">
        <v>45</v>
      </c>
      <c r="E24" s="4">
        <v>3811</v>
      </c>
      <c r="F24" s="5">
        <v>353</v>
      </c>
      <c r="G24" s="25">
        <f t="shared" si="0"/>
        <v>1345283</v>
      </c>
      <c r="H24" s="4">
        <v>3845</v>
      </c>
      <c r="I24" s="5">
        <v>698</v>
      </c>
      <c r="J24" s="25">
        <f t="shared" si="1"/>
        <v>2683810</v>
      </c>
      <c r="K24" s="4">
        <v>3883</v>
      </c>
      <c r="L24" s="6" t="s">
        <v>8</v>
      </c>
      <c r="M24" s="6">
        <v>0</v>
      </c>
      <c r="N24" s="25">
        <f>SUM(Gemeindeergebnisse[[#This Row],[Ergebnis 2024
CHF ca.]]+Gemeindeergebnisse[[#This Row],[Ergebnis 2023
CHF ca.]]+Gemeindeergebnisse[[#This Row],[Ergebnis 2025
CHF]])</f>
        <v>4029093</v>
      </c>
    </row>
    <row r="25" spans="1:14" ht="15.95" customHeight="1">
      <c r="A25">
        <v>21</v>
      </c>
      <c r="B25" s="3">
        <v>28</v>
      </c>
      <c r="C25" t="s">
        <v>51</v>
      </c>
      <c r="D25" t="s">
        <v>45</v>
      </c>
      <c r="E25" s="4">
        <v>1489</v>
      </c>
      <c r="F25" s="5">
        <v>-17</v>
      </c>
      <c r="G25" s="26">
        <f t="shared" si="0"/>
        <v>-25313</v>
      </c>
      <c r="H25" s="4">
        <v>1488</v>
      </c>
      <c r="I25" s="5">
        <v>209</v>
      </c>
      <c r="J25" s="25">
        <f t="shared" si="1"/>
        <v>310992</v>
      </c>
      <c r="K25" s="4">
        <v>1564</v>
      </c>
      <c r="L25" s="6" t="s">
        <v>8</v>
      </c>
      <c r="M25" s="6">
        <v>0</v>
      </c>
      <c r="N25" s="25">
        <f>SUM(Gemeindeergebnisse[[#This Row],[Ergebnis 2024
CHF ca.]]+Gemeindeergebnisse[[#This Row],[Ergebnis 2023
CHF ca.]]+Gemeindeergebnisse[[#This Row],[Ergebnis 2025
CHF]])</f>
        <v>285679</v>
      </c>
    </row>
    <row r="26" spans="1:14" ht="15.95" customHeight="1">
      <c r="A26">
        <v>22</v>
      </c>
      <c r="B26" s="3">
        <v>29</v>
      </c>
      <c r="C26" t="s">
        <v>52</v>
      </c>
      <c r="D26" t="s">
        <v>45</v>
      </c>
      <c r="E26" s="4">
        <v>1510</v>
      </c>
      <c r="F26" s="5">
        <v>366</v>
      </c>
      <c r="G26" s="25">
        <f t="shared" si="0"/>
        <v>552660</v>
      </c>
      <c r="H26" s="4">
        <v>1516</v>
      </c>
      <c r="I26" s="5">
        <v>587</v>
      </c>
      <c r="J26" s="25">
        <f t="shared" si="1"/>
        <v>889892</v>
      </c>
      <c r="K26" s="4">
        <v>1492</v>
      </c>
      <c r="L26" s="6" t="s">
        <v>8</v>
      </c>
      <c r="M26" s="6">
        <v>0</v>
      </c>
      <c r="N26" s="25">
        <f>SUM(Gemeindeergebnisse[[#This Row],[Ergebnis 2024
CHF ca.]]+Gemeindeergebnisse[[#This Row],[Ergebnis 2023
CHF ca.]]+Gemeindeergebnisse[[#This Row],[Ergebnis 2025
CHF]])</f>
        <v>1442552</v>
      </c>
    </row>
    <row r="27" spans="1:14" ht="15.95" customHeight="1">
      <c r="A27">
        <v>23</v>
      </c>
      <c r="B27" s="3">
        <v>31</v>
      </c>
      <c r="C27" t="s">
        <v>53</v>
      </c>
      <c r="D27" t="s">
        <v>45</v>
      </c>
      <c r="E27" s="4">
        <v>2318</v>
      </c>
      <c r="F27" s="5">
        <v>547</v>
      </c>
      <c r="G27" s="25">
        <f t="shared" si="0"/>
        <v>1267946</v>
      </c>
      <c r="H27" s="4">
        <v>2338</v>
      </c>
      <c r="I27" s="5">
        <v>-267</v>
      </c>
      <c r="J27" s="26">
        <f t="shared" si="1"/>
        <v>-624246</v>
      </c>
      <c r="K27" s="4">
        <v>2361</v>
      </c>
      <c r="L27" s="6" t="s">
        <v>8</v>
      </c>
      <c r="M27" s="6">
        <v>0</v>
      </c>
      <c r="N27" s="25">
        <f>SUM(Gemeindeergebnisse[[#This Row],[Ergebnis 2024
CHF ca.]]+Gemeindeergebnisse[[#This Row],[Ergebnis 2023
CHF ca.]]+Gemeindeergebnisse[[#This Row],[Ergebnis 2025
CHF]])</f>
        <v>643700</v>
      </c>
    </row>
    <row r="28" spans="1:14" ht="15.95" customHeight="1">
      <c r="A28">
        <v>24</v>
      </c>
      <c r="B28" s="3">
        <v>33</v>
      </c>
      <c r="C28" t="s">
        <v>54</v>
      </c>
      <c r="D28" t="s">
        <v>45</v>
      </c>
      <c r="E28" s="4">
        <v>2191</v>
      </c>
      <c r="F28" s="5">
        <v>-74</v>
      </c>
      <c r="G28" s="26">
        <f t="shared" si="0"/>
        <v>-162134</v>
      </c>
      <c r="H28" s="4">
        <v>2225</v>
      </c>
      <c r="I28" s="5">
        <v>21</v>
      </c>
      <c r="J28" s="25">
        <f t="shared" si="1"/>
        <v>46725</v>
      </c>
      <c r="K28" s="4">
        <v>2270</v>
      </c>
      <c r="L28" s="6" t="s">
        <v>8</v>
      </c>
      <c r="M28" s="6">
        <v>0</v>
      </c>
      <c r="N28" s="25">
        <f>SUM(Gemeindeergebnisse[[#This Row],[Ergebnis 2024
CHF ca.]]+Gemeindeergebnisse[[#This Row],[Ergebnis 2023
CHF ca.]]+Gemeindeergebnisse[[#This Row],[Ergebnis 2025
CHF]])</f>
        <v>-115409</v>
      </c>
    </row>
    <row r="29" spans="1:14" ht="15.95" customHeight="1">
      <c r="A29">
        <v>25</v>
      </c>
      <c r="B29" s="3">
        <v>34</v>
      </c>
      <c r="C29" t="s">
        <v>55</v>
      </c>
      <c r="D29" t="s">
        <v>45</v>
      </c>
      <c r="E29" s="4">
        <v>1810</v>
      </c>
      <c r="F29" s="5">
        <v>189</v>
      </c>
      <c r="G29" s="25">
        <f t="shared" si="0"/>
        <v>342090</v>
      </c>
      <c r="H29" s="4">
        <v>1824</v>
      </c>
      <c r="I29" s="5">
        <v>1062</v>
      </c>
      <c r="J29" s="25">
        <f t="shared" si="1"/>
        <v>1937088</v>
      </c>
      <c r="K29" s="4">
        <v>1839</v>
      </c>
      <c r="L29" s="6" t="s">
        <v>8</v>
      </c>
      <c r="M29" s="6">
        <v>0</v>
      </c>
      <c r="N29" s="25">
        <f>SUM(Gemeindeergebnisse[[#This Row],[Ergebnis 2024
CHF ca.]]+Gemeindeergebnisse[[#This Row],[Ergebnis 2023
CHF ca.]]+Gemeindeergebnisse[[#This Row],[Ergebnis 2025
CHF]])</f>
        <v>2279178</v>
      </c>
    </row>
    <row r="30" spans="1:14" ht="15.95" customHeight="1">
      <c r="A30">
        <v>26</v>
      </c>
      <c r="B30" s="3">
        <v>35</v>
      </c>
      <c r="C30" t="s">
        <v>56</v>
      </c>
      <c r="D30" t="s">
        <v>45</v>
      </c>
      <c r="E30" s="4">
        <v>1948</v>
      </c>
      <c r="F30" s="5">
        <v>-393</v>
      </c>
      <c r="G30" s="26">
        <f t="shared" si="0"/>
        <v>-765564</v>
      </c>
      <c r="H30" s="4">
        <v>1991</v>
      </c>
      <c r="I30" s="5">
        <v>941</v>
      </c>
      <c r="J30" s="25">
        <f t="shared" si="1"/>
        <v>1873531</v>
      </c>
      <c r="K30" s="4">
        <v>2027</v>
      </c>
      <c r="L30" s="6" t="s">
        <v>8</v>
      </c>
      <c r="M30" s="6">
        <v>0</v>
      </c>
      <c r="N30" s="25">
        <f>SUM(Gemeindeergebnisse[[#This Row],[Ergebnis 2024
CHF ca.]]+Gemeindeergebnisse[[#This Row],[Ergebnis 2023
CHF ca.]]+Gemeindeergebnisse[[#This Row],[Ergebnis 2025
CHF]])</f>
        <v>1107967</v>
      </c>
    </row>
    <row r="31" spans="1:14" ht="15.95" customHeight="1">
      <c r="A31">
        <v>27</v>
      </c>
      <c r="B31" s="3">
        <v>37</v>
      </c>
      <c r="C31" t="s">
        <v>57</v>
      </c>
      <c r="D31" t="s">
        <v>45</v>
      </c>
      <c r="E31" s="4">
        <v>1697</v>
      </c>
      <c r="F31" s="5">
        <v>-99</v>
      </c>
      <c r="G31" s="26">
        <f t="shared" si="0"/>
        <v>-168003</v>
      </c>
      <c r="H31" s="4">
        <v>1823</v>
      </c>
      <c r="I31" s="5">
        <v>117</v>
      </c>
      <c r="J31" s="25">
        <f t="shared" si="1"/>
        <v>213291</v>
      </c>
      <c r="K31" s="4">
        <v>1845</v>
      </c>
      <c r="L31" s="6" t="s">
        <v>8</v>
      </c>
      <c r="M31" s="6">
        <v>0</v>
      </c>
      <c r="N31" s="25">
        <f>SUM(Gemeindeergebnisse[[#This Row],[Ergebnis 2024
CHF ca.]]+Gemeindeergebnisse[[#This Row],[Ergebnis 2023
CHF ca.]]+Gemeindeergebnisse[[#This Row],[Ergebnis 2025
CHF]])</f>
        <v>45288</v>
      </c>
    </row>
    <row r="32" spans="1:14" ht="15.95" customHeight="1">
      <c r="A32">
        <v>28</v>
      </c>
      <c r="B32" s="3">
        <v>38</v>
      </c>
      <c r="C32" t="s">
        <v>58</v>
      </c>
      <c r="D32" t="s">
        <v>45</v>
      </c>
      <c r="E32" s="4">
        <v>1284</v>
      </c>
      <c r="F32" s="5">
        <v>530</v>
      </c>
      <c r="G32" s="25">
        <f t="shared" si="0"/>
        <v>680520</v>
      </c>
      <c r="H32" s="4">
        <v>1315</v>
      </c>
      <c r="I32" s="5">
        <v>272</v>
      </c>
      <c r="J32" s="25">
        <f t="shared" si="1"/>
        <v>357680</v>
      </c>
      <c r="K32" s="4">
        <v>1326</v>
      </c>
      <c r="L32" s="6" t="s">
        <v>8</v>
      </c>
      <c r="M32" s="6">
        <v>0</v>
      </c>
      <c r="N32" s="25">
        <f>SUM(Gemeindeergebnisse[[#This Row],[Ergebnis 2024
CHF ca.]]+Gemeindeergebnisse[[#This Row],[Ergebnis 2023
CHF ca.]]+Gemeindeergebnisse[[#This Row],[Ergebnis 2025
CHF]])</f>
        <v>1038200</v>
      </c>
    </row>
    <row r="33" spans="1:14" ht="15.95" customHeight="1">
      <c r="A33">
        <v>29</v>
      </c>
      <c r="B33" s="3">
        <v>39</v>
      </c>
      <c r="C33" t="s">
        <v>59</v>
      </c>
      <c r="D33" t="s">
        <v>45</v>
      </c>
      <c r="E33" s="4">
        <v>1027</v>
      </c>
      <c r="F33" s="5">
        <v>-527</v>
      </c>
      <c r="G33" s="26">
        <f t="shared" si="0"/>
        <v>-541229</v>
      </c>
      <c r="H33" s="4">
        <v>1005</v>
      </c>
      <c r="I33" s="5">
        <v>480</v>
      </c>
      <c r="J33" s="25">
        <f t="shared" si="1"/>
        <v>482400</v>
      </c>
      <c r="K33" s="4">
        <v>1022</v>
      </c>
      <c r="L33" s="6" t="s">
        <v>8</v>
      </c>
      <c r="M33" s="6">
        <v>0</v>
      </c>
      <c r="N33" s="25">
        <f>SUM(Gemeindeergebnisse[[#This Row],[Ergebnis 2024
CHF ca.]]+Gemeindeergebnisse[[#This Row],[Ergebnis 2023
CHF ca.]]+Gemeindeergebnisse[[#This Row],[Ergebnis 2025
CHF]])</f>
        <v>-58829</v>
      </c>
    </row>
    <row r="34" spans="1:14" ht="15.95" customHeight="1">
      <c r="A34">
        <v>30</v>
      </c>
      <c r="B34" s="3">
        <v>40</v>
      </c>
      <c r="C34" t="s">
        <v>60</v>
      </c>
      <c r="D34" t="s">
        <v>45</v>
      </c>
      <c r="E34" s="4">
        <v>1090</v>
      </c>
      <c r="F34" s="5">
        <v>1161</v>
      </c>
      <c r="G34" s="25">
        <f t="shared" si="0"/>
        <v>1265490</v>
      </c>
      <c r="H34" s="4">
        <v>1102</v>
      </c>
      <c r="I34" s="5">
        <v>392</v>
      </c>
      <c r="J34" s="25">
        <f t="shared" si="1"/>
        <v>431984</v>
      </c>
      <c r="K34" s="4">
        <v>1132</v>
      </c>
      <c r="L34" s="6" t="s">
        <v>8</v>
      </c>
      <c r="M34" s="6">
        <v>0</v>
      </c>
      <c r="N34" s="25">
        <f>SUM(Gemeindeergebnisse[[#This Row],[Ergebnis 2024
CHF ca.]]+Gemeindeergebnisse[[#This Row],[Ergebnis 2023
CHF ca.]]+Gemeindeergebnisse[[#This Row],[Ergebnis 2025
CHF]])</f>
        <v>1697474</v>
      </c>
    </row>
    <row r="35" spans="1:14" ht="15.95" customHeight="1">
      <c r="A35">
        <v>31</v>
      </c>
      <c r="B35" s="3">
        <v>41</v>
      </c>
      <c r="C35" t="s">
        <v>61</v>
      </c>
      <c r="D35" t="s">
        <v>45</v>
      </c>
      <c r="E35" s="4">
        <v>471</v>
      </c>
      <c r="F35" s="5">
        <v>555</v>
      </c>
      <c r="G35" s="25">
        <f t="shared" si="0"/>
        <v>261405</v>
      </c>
      <c r="H35" s="4">
        <v>461</v>
      </c>
      <c r="I35" s="5">
        <v>729</v>
      </c>
      <c r="J35" s="25">
        <f t="shared" si="1"/>
        <v>336069</v>
      </c>
      <c r="K35" s="4">
        <v>468</v>
      </c>
      <c r="L35" s="6" t="s">
        <v>8</v>
      </c>
      <c r="M35" s="6">
        <v>0</v>
      </c>
      <c r="N35" s="25">
        <f>SUM(Gemeindeergebnisse[[#This Row],[Ergebnis 2024
CHF ca.]]+Gemeindeergebnisse[[#This Row],[Ergebnis 2023
CHF ca.]]+Gemeindeergebnisse[[#This Row],[Ergebnis 2025
CHF]])</f>
        <v>597474</v>
      </c>
    </row>
    <row r="36" spans="1:14" ht="15.95" customHeight="1">
      <c r="A36">
        <v>32</v>
      </c>
      <c r="B36" s="3">
        <v>43</v>
      </c>
      <c r="C36" t="s">
        <v>62</v>
      </c>
      <c r="D36" t="s">
        <v>45</v>
      </c>
      <c r="E36" s="4">
        <v>380</v>
      </c>
      <c r="F36" s="5">
        <v>-89</v>
      </c>
      <c r="G36" s="26">
        <f t="shared" si="0"/>
        <v>-33820</v>
      </c>
      <c r="H36" s="4">
        <v>382</v>
      </c>
      <c r="I36" s="5">
        <v>562</v>
      </c>
      <c r="J36" s="25">
        <f t="shared" si="1"/>
        <v>214684</v>
      </c>
      <c r="K36" s="4">
        <v>386</v>
      </c>
      <c r="L36" s="6" t="s">
        <v>8</v>
      </c>
      <c r="M36" s="6">
        <v>0</v>
      </c>
      <c r="N36" s="25">
        <f>SUM(Gemeindeergebnisse[[#This Row],[Ergebnis 2024
CHF ca.]]+Gemeindeergebnisse[[#This Row],[Ergebnis 2023
CHF ca.]]+Gemeindeergebnisse[[#This Row],[Ergebnis 2025
CHF]])</f>
        <v>180864</v>
      </c>
    </row>
    <row r="37" spans="1:14" ht="15.95" customHeight="1">
      <c r="A37">
        <v>33</v>
      </c>
      <c r="B37" s="3">
        <v>51</v>
      </c>
      <c r="C37" t="s">
        <v>63</v>
      </c>
      <c r="D37" t="s">
        <v>64</v>
      </c>
      <c r="E37" s="4">
        <v>4315</v>
      </c>
      <c r="F37" s="5">
        <v>931</v>
      </c>
      <c r="G37" s="25">
        <f t="shared" ref="G37:G68" si="2">E37*F37</f>
        <v>4017265</v>
      </c>
      <c r="H37" s="4">
        <v>4268</v>
      </c>
      <c r="I37" s="5">
        <v>72</v>
      </c>
      <c r="J37" s="25">
        <f t="shared" ref="J37:J68" si="3">H37*I37</f>
        <v>307296</v>
      </c>
      <c r="K37" s="4">
        <v>4416</v>
      </c>
      <c r="L37" s="6" t="s">
        <v>8</v>
      </c>
      <c r="M37" s="6">
        <v>0</v>
      </c>
      <c r="N37" s="25">
        <f>SUM(Gemeindeergebnisse[[#This Row],[Ergebnis 2024
CHF ca.]]+Gemeindeergebnisse[[#This Row],[Ergebnis 2023
CHF ca.]]+Gemeindeergebnisse[[#This Row],[Ergebnis 2025
CHF]])</f>
        <v>4324561</v>
      </c>
    </row>
    <row r="38" spans="1:14" ht="15.95" customHeight="1">
      <c r="A38">
        <v>34</v>
      </c>
      <c r="B38" s="3">
        <v>52</v>
      </c>
      <c r="C38" t="s">
        <v>65</v>
      </c>
      <c r="D38" t="s">
        <v>64</v>
      </c>
      <c r="E38" s="4">
        <v>12154</v>
      </c>
      <c r="F38" s="5">
        <v>-130</v>
      </c>
      <c r="G38" s="26">
        <f t="shared" si="2"/>
        <v>-1580020</v>
      </c>
      <c r="H38" s="4">
        <v>12260</v>
      </c>
      <c r="I38" s="5">
        <v>376</v>
      </c>
      <c r="J38" s="25">
        <f t="shared" si="3"/>
        <v>4609760</v>
      </c>
      <c r="K38" s="4">
        <v>12317</v>
      </c>
      <c r="L38" s="6" t="s">
        <v>8</v>
      </c>
      <c r="M38" s="6">
        <v>0</v>
      </c>
      <c r="N38" s="25">
        <f>SUM(Gemeindeergebnisse[[#This Row],[Ergebnis 2024
CHF ca.]]+Gemeindeergebnisse[[#This Row],[Ergebnis 2023
CHF ca.]]+Gemeindeergebnisse[[#This Row],[Ergebnis 2025
CHF]])</f>
        <v>3029740</v>
      </c>
    </row>
    <row r="39" spans="1:14" ht="15.95" customHeight="1">
      <c r="A39">
        <v>35</v>
      </c>
      <c r="B39" s="3">
        <v>53</v>
      </c>
      <c r="C39" t="s">
        <v>64</v>
      </c>
      <c r="D39" t="s">
        <v>64</v>
      </c>
      <c r="E39" s="4">
        <v>24122</v>
      </c>
      <c r="F39" s="5">
        <v>64</v>
      </c>
      <c r="G39" s="25">
        <f t="shared" si="2"/>
        <v>1543808</v>
      </c>
      <c r="H39" s="4">
        <v>24435</v>
      </c>
      <c r="I39" s="5">
        <v>1013</v>
      </c>
      <c r="J39" s="25">
        <f t="shared" si="3"/>
        <v>24752655</v>
      </c>
      <c r="K39" s="4">
        <v>24500</v>
      </c>
      <c r="L39" s="6" t="s">
        <v>8</v>
      </c>
      <c r="M39" s="6">
        <v>0</v>
      </c>
      <c r="N39" s="25">
        <f>SUM(Gemeindeergebnisse[[#This Row],[Ergebnis 2024
CHF ca.]]+Gemeindeergebnisse[[#This Row],[Ergebnis 2023
CHF ca.]]+Gemeindeergebnisse[[#This Row],[Ergebnis 2025
CHF]])</f>
        <v>26296463</v>
      </c>
    </row>
    <row r="40" spans="1:14" ht="15.95" customHeight="1">
      <c r="A40">
        <v>36</v>
      </c>
      <c r="B40" s="3">
        <v>54</v>
      </c>
      <c r="C40" t="s">
        <v>66</v>
      </c>
      <c r="D40" t="s">
        <v>64</v>
      </c>
      <c r="E40" s="4">
        <v>8029</v>
      </c>
      <c r="F40" s="5">
        <v>124</v>
      </c>
      <c r="G40" s="25">
        <f t="shared" si="2"/>
        <v>995596</v>
      </c>
      <c r="H40" s="4">
        <v>8001</v>
      </c>
      <c r="I40" s="5">
        <v>-131</v>
      </c>
      <c r="J40" s="26">
        <f t="shared" si="3"/>
        <v>-1048131</v>
      </c>
      <c r="K40" s="4">
        <v>8014</v>
      </c>
      <c r="L40" s="6" t="s">
        <v>8</v>
      </c>
      <c r="M40" s="6">
        <v>0</v>
      </c>
      <c r="N40" s="25">
        <f>SUM(Gemeindeergebnisse[[#This Row],[Ergebnis 2024
CHF ca.]]+Gemeindeergebnisse[[#This Row],[Ergebnis 2023
CHF ca.]]+Gemeindeergebnisse[[#This Row],[Ergebnis 2025
CHF]])</f>
        <v>-52535</v>
      </c>
    </row>
    <row r="41" spans="1:14" ht="15.95" customHeight="1">
      <c r="A41">
        <v>37</v>
      </c>
      <c r="B41" s="3">
        <v>55</v>
      </c>
      <c r="C41" t="s">
        <v>67</v>
      </c>
      <c r="D41" t="s">
        <v>64</v>
      </c>
      <c r="E41" s="4">
        <v>5643</v>
      </c>
      <c r="F41" s="5">
        <v>170</v>
      </c>
      <c r="G41" s="25">
        <f t="shared" si="2"/>
        <v>959310</v>
      </c>
      <c r="H41" s="4">
        <v>5727</v>
      </c>
      <c r="I41" s="5">
        <v>154</v>
      </c>
      <c r="J41" s="25">
        <f t="shared" si="3"/>
        <v>881958</v>
      </c>
      <c r="K41" s="4">
        <v>5771</v>
      </c>
      <c r="L41" s="24">
        <f>Gemeindeergebnisse[[#This Row],[Ergebnis 2025
CHF]]/Gemeindeergebnisse[[#This Row],[Einwohner 2025]]</f>
        <v>398.61583780973837</v>
      </c>
      <c r="M41" s="6">
        <v>2300412</v>
      </c>
      <c r="N41" s="25">
        <f>SUM(Gemeindeergebnisse[[#This Row],[Ergebnis 2024
CHF ca.]]+Gemeindeergebnisse[[#This Row],[Ergebnis 2023
CHF ca.]]+Gemeindeergebnisse[[#This Row],[Ergebnis 2025
CHF]])</f>
        <v>4141680</v>
      </c>
    </row>
    <row r="42" spans="1:14" ht="15.95" customHeight="1">
      <c r="A42">
        <v>38</v>
      </c>
      <c r="B42" s="3">
        <v>56</v>
      </c>
      <c r="C42" t="s">
        <v>68</v>
      </c>
      <c r="D42" t="s">
        <v>64</v>
      </c>
      <c r="E42" s="4">
        <v>10286</v>
      </c>
      <c r="F42" s="5">
        <v>605</v>
      </c>
      <c r="G42" s="25">
        <f t="shared" si="2"/>
        <v>6223030</v>
      </c>
      <c r="H42" s="4">
        <v>10345</v>
      </c>
      <c r="I42" s="5">
        <v>365</v>
      </c>
      <c r="J42" s="25">
        <f t="shared" si="3"/>
        <v>3775925</v>
      </c>
      <c r="K42" s="4">
        <v>10408</v>
      </c>
      <c r="L42" s="6" t="s">
        <v>8</v>
      </c>
      <c r="M42" s="6">
        <v>0</v>
      </c>
      <c r="N42" s="25">
        <f>SUM(Gemeindeergebnisse[[#This Row],[Ergebnis 2024
CHF ca.]]+Gemeindeergebnisse[[#This Row],[Ergebnis 2023
CHF ca.]]+Gemeindeergebnisse[[#This Row],[Ergebnis 2025
CHF]])</f>
        <v>9998955</v>
      </c>
    </row>
    <row r="43" spans="1:14" ht="15.95" customHeight="1">
      <c r="A43">
        <v>39</v>
      </c>
      <c r="B43" s="3">
        <v>57</v>
      </c>
      <c r="C43" t="s">
        <v>69</v>
      </c>
      <c r="D43" t="s">
        <v>64</v>
      </c>
      <c r="E43" s="4">
        <v>2367</v>
      </c>
      <c r="F43" s="5">
        <v>158</v>
      </c>
      <c r="G43" s="25">
        <f t="shared" si="2"/>
        <v>373986</v>
      </c>
      <c r="H43" s="4">
        <v>2361</v>
      </c>
      <c r="I43" s="5">
        <v>-46</v>
      </c>
      <c r="J43" s="26">
        <f t="shared" si="3"/>
        <v>-108606</v>
      </c>
      <c r="K43" s="4">
        <v>2360</v>
      </c>
      <c r="L43" s="6" t="s">
        <v>8</v>
      </c>
      <c r="M43" s="6">
        <v>0</v>
      </c>
      <c r="N43" s="25">
        <f>SUM(Gemeindeergebnisse[[#This Row],[Ergebnis 2024
CHF ca.]]+Gemeindeergebnisse[[#This Row],[Ergebnis 2023
CHF ca.]]+Gemeindeergebnisse[[#This Row],[Ergebnis 2025
CHF]])</f>
        <v>265380</v>
      </c>
    </row>
    <row r="44" spans="1:14" ht="15.95" customHeight="1">
      <c r="A44">
        <v>40</v>
      </c>
      <c r="B44" s="3">
        <v>58</v>
      </c>
      <c r="C44" t="s">
        <v>70</v>
      </c>
      <c r="D44" t="s">
        <v>64</v>
      </c>
      <c r="E44" s="4">
        <v>5413</v>
      </c>
      <c r="F44" s="5">
        <v>675</v>
      </c>
      <c r="G44" s="25">
        <f t="shared" si="2"/>
        <v>3653775</v>
      </c>
      <c r="H44" s="4">
        <v>5434</v>
      </c>
      <c r="I44" s="5">
        <v>399</v>
      </c>
      <c r="J44" s="25">
        <f t="shared" si="3"/>
        <v>2168166</v>
      </c>
      <c r="K44" s="4">
        <v>5548</v>
      </c>
      <c r="L44" s="6" t="s">
        <v>8</v>
      </c>
      <c r="M44" s="6">
        <v>0</v>
      </c>
      <c r="N44" s="25">
        <f>SUM(Gemeindeergebnisse[[#This Row],[Ergebnis 2024
CHF ca.]]+Gemeindeergebnisse[[#This Row],[Ergebnis 2023
CHF ca.]]+Gemeindeergebnisse[[#This Row],[Ergebnis 2025
CHF]])</f>
        <v>5821941</v>
      </c>
    </row>
    <row r="45" spans="1:14" ht="15.95" customHeight="1">
      <c r="A45">
        <v>41</v>
      </c>
      <c r="B45" s="3">
        <v>59</v>
      </c>
      <c r="C45" t="s">
        <v>71</v>
      </c>
      <c r="D45" t="s">
        <v>64</v>
      </c>
      <c r="E45" s="4">
        <v>1997</v>
      </c>
      <c r="F45" s="5">
        <v>1064</v>
      </c>
      <c r="G45" s="25">
        <f t="shared" si="2"/>
        <v>2124808</v>
      </c>
      <c r="H45" s="4">
        <v>2021</v>
      </c>
      <c r="I45" s="5">
        <v>401</v>
      </c>
      <c r="J45" s="25">
        <f t="shared" si="3"/>
        <v>810421</v>
      </c>
      <c r="K45" s="4">
        <v>2025</v>
      </c>
      <c r="L45" s="6" t="s">
        <v>8</v>
      </c>
      <c r="M45" s="6">
        <v>0</v>
      </c>
      <c r="N45" s="25">
        <f>SUM(Gemeindeergebnisse[[#This Row],[Ergebnis 2024
CHF ca.]]+Gemeindeergebnisse[[#This Row],[Ergebnis 2023
CHF ca.]]+Gemeindeergebnisse[[#This Row],[Ergebnis 2025
CHF]])</f>
        <v>2935229</v>
      </c>
    </row>
    <row r="46" spans="1:14" ht="15.95" customHeight="1">
      <c r="A46">
        <v>42</v>
      </c>
      <c r="B46" s="3">
        <v>60</v>
      </c>
      <c r="C46" t="s">
        <v>72</v>
      </c>
      <c r="D46" t="s">
        <v>64</v>
      </c>
      <c r="E46" s="4">
        <v>3492</v>
      </c>
      <c r="F46" s="5">
        <v>243</v>
      </c>
      <c r="G46" s="25">
        <f t="shared" si="2"/>
        <v>848556</v>
      </c>
      <c r="H46" s="4">
        <v>3557</v>
      </c>
      <c r="I46" s="5">
        <v>104</v>
      </c>
      <c r="J46" s="25">
        <f t="shared" si="3"/>
        <v>369928</v>
      </c>
      <c r="K46" s="4">
        <v>3667</v>
      </c>
      <c r="L46" s="6" t="s">
        <v>8</v>
      </c>
      <c r="M46" s="6">
        <v>0</v>
      </c>
      <c r="N46" s="25">
        <f>SUM(Gemeindeergebnisse[[#This Row],[Ergebnis 2024
CHF ca.]]+Gemeindeergebnisse[[#This Row],[Ergebnis 2023
CHF ca.]]+Gemeindeergebnisse[[#This Row],[Ergebnis 2025
CHF]])</f>
        <v>1218484</v>
      </c>
    </row>
    <row r="47" spans="1:14" ht="15.95" customHeight="1">
      <c r="A47">
        <v>43</v>
      </c>
      <c r="B47" s="3">
        <v>61</v>
      </c>
      <c r="C47" t="s">
        <v>73</v>
      </c>
      <c r="D47" t="s">
        <v>64</v>
      </c>
      <c r="E47" s="4">
        <v>1108</v>
      </c>
      <c r="F47" s="5">
        <v>327</v>
      </c>
      <c r="G47" s="25">
        <f t="shared" si="2"/>
        <v>362316</v>
      </c>
      <c r="H47" s="4">
        <v>1094</v>
      </c>
      <c r="I47" s="5">
        <v>1120</v>
      </c>
      <c r="J47" s="25">
        <f t="shared" si="3"/>
        <v>1225280</v>
      </c>
      <c r="K47" s="4">
        <v>1141</v>
      </c>
      <c r="L47" s="6" t="s">
        <v>8</v>
      </c>
      <c r="M47" s="6">
        <v>0</v>
      </c>
      <c r="N47" s="25">
        <f>SUM(Gemeindeergebnisse[[#This Row],[Ergebnis 2024
CHF ca.]]+Gemeindeergebnisse[[#This Row],[Ergebnis 2023
CHF ca.]]+Gemeindeergebnisse[[#This Row],[Ergebnis 2025
CHF]])</f>
        <v>1587596</v>
      </c>
    </row>
    <row r="48" spans="1:14" ht="15.95" customHeight="1">
      <c r="A48">
        <v>44</v>
      </c>
      <c r="B48" s="3">
        <v>62</v>
      </c>
      <c r="C48" t="s">
        <v>74</v>
      </c>
      <c r="D48" t="s">
        <v>64</v>
      </c>
      <c r="E48" s="4">
        <v>21221</v>
      </c>
      <c r="F48" s="5">
        <v>1286</v>
      </c>
      <c r="G48" s="25">
        <f t="shared" si="2"/>
        <v>27290206</v>
      </c>
      <c r="H48" s="4">
        <v>21652</v>
      </c>
      <c r="I48" s="5">
        <v>2148</v>
      </c>
      <c r="J48" s="25">
        <f t="shared" si="3"/>
        <v>46508496</v>
      </c>
      <c r="K48" s="4">
        <v>21971</v>
      </c>
      <c r="L48" s="6" t="s">
        <v>8</v>
      </c>
      <c r="M48" s="6">
        <v>0</v>
      </c>
      <c r="N48" s="25">
        <f>SUM(Gemeindeergebnisse[[#This Row],[Ergebnis 2024
CHF ca.]]+Gemeindeergebnisse[[#This Row],[Ergebnis 2023
CHF ca.]]+Gemeindeergebnisse[[#This Row],[Ergebnis 2025
CHF]])</f>
        <v>73798702</v>
      </c>
    </row>
    <row r="49" spans="1:14" ht="15.95" customHeight="1">
      <c r="A49">
        <v>45</v>
      </c>
      <c r="B49" s="3">
        <v>63</v>
      </c>
      <c r="C49" t="s">
        <v>75</v>
      </c>
      <c r="D49" t="s">
        <v>64</v>
      </c>
      <c r="E49" s="4">
        <v>2841</v>
      </c>
      <c r="F49" s="5">
        <v>336</v>
      </c>
      <c r="G49" s="25">
        <f t="shared" si="2"/>
        <v>954576</v>
      </c>
      <c r="H49" s="4">
        <v>2834</v>
      </c>
      <c r="I49" s="5">
        <v>287</v>
      </c>
      <c r="J49" s="25">
        <f t="shared" si="3"/>
        <v>813358</v>
      </c>
      <c r="K49" s="4">
        <v>2862</v>
      </c>
      <c r="L49" s="6" t="s">
        <v>8</v>
      </c>
      <c r="M49" s="6">
        <v>0</v>
      </c>
      <c r="N49" s="25">
        <f>SUM(Gemeindeergebnisse[[#This Row],[Ergebnis 2024
CHF ca.]]+Gemeindeergebnisse[[#This Row],[Ergebnis 2023
CHF ca.]]+Gemeindeergebnisse[[#This Row],[Ergebnis 2025
CHF]])</f>
        <v>1767934</v>
      </c>
    </row>
    <row r="50" spans="1:14" ht="15.95" customHeight="1">
      <c r="A50">
        <v>46</v>
      </c>
      <c r="B50" s="3">
        <v>64</v>
      </c>
      <c r="C50" t="s">
        <v>76</v>
      </c>
      <c r="D50" t="s">
        <v>64</v>
      </c>
      <c r="E50" s="4">
        <v>5755</v>
      </c>
      <c r="F50" s="5">
        <v>172</v>
      </c>
      <c r="G50" s="25">
        <f t="shared" si="2"/>
        <v>989860</v>
      </c>
      <c r="H50" s="4">
        <v>5834</v>
      </c>
      <c r="I50" s="5">
        <v>327</v>
      </c>
      <c r="J50" s="25">
        <f t="shared" si="3"/>
        <v>1907718</v>
      </c>
      <c r="K50" s="4">
        <v>5826</v>
      </c>
      <c r="L50" s="6" t="s">
        <v>8</v>
      </c>
      <c r="M50" s="6">
        <v>0</v>
      </c>
      <c r="N50" s="25">
        <f>SUM(Gemeindeergebnisse[[#This Row],[Ergebnis 2024
CHF ca.]]+Gemeindeergebnisse[[#This Row],[Ergebnis 2023
CHF ca.]]+Gemeindeergebnisse[[#This Row],[Ergebnis 2025
CHF]])</f>
        <v>2897578</v>
      </c>
    </row>
    <row r="51" spans="1:14" ht="15.95" customHeight="1">
      <c r="A51">
        <v>47</v>
      </c>
      <c r="B51" s="3">
        <v>65</v>
      </c>
      <c r="C51" t="s">
        <v>77</v>
      </c>
      <c r="D51" t="s">
        <v>64</v>
      </c>
      <c r="E51" s="4">
        <v>1079</v>
      </c>
      <c r="F51" s="5">
        <v>439</v>
      </c>
      <c r="G51" s="25">
        <f t="shared" si="2"/>
        <v>473681</v>
      </c>
      <c r="H51" s="4">
        <v>1110</v>
      </c>
      <c r="I51" s="5">
        <v>326</v>
      </c>
      <c r="J51" s="25">
        <f t="shared" si="3"/>
        <v>361860</v>
      </c>
      <c r="K51" s="4">
        <v>1088</v>
      </c>
      <c r="L51" s="6" t="s">
        <v>8</v>
      </c>
      <c r="M51" s="6">
        <v>0</v>
      </c>
      <c r="N51" s="25">
        <f>SUM(Gemeindeergebnisse[[#This Row],[Ergebnis 2024
CHF ca.]]+Gemeindeergebnisse[[#This Row],[Ergebnis 2023
CHF ca.]]+Gemeindeergebnisse[[#This Row],[Ergebnis 2025
CHF]])</f>
        <v>835541</v>
      </c>
    </row>
    <row r="52" spans="1:14" ht="15.95" customHeight="1">
      <c r="A52">
        <v>48</v>
      </c>
      <c r="B52" s="3">
        <v>66</v>
      </c>
      <c r="C52" t="s">
        <v>78</v>
      </c>
      <c r="D52" t="s">
        <v>64</v>
      </c>
      <c r="E52" s="4">
        <v>21425</v>
      </c>
      <c r="F52" s="5">
        <v>-394</v>
      </c>
      <c r="G52" s="26">
        <f t="shared" si="2"/>
        <v>-8441450</v>
      </c>
      <c r="H52" s="4">
        <v>21449</v>
      </c>
      <c r="I52" s="5">
        <v>1143</v>
      </c>
      <c r="J52" s="25">
        <f t="shared" si="3"/>
        <v>24516207</v>
      </c>
      <c r="K52" s="4">
        <v>21366</v>
      </c>
      <c r="L52" s="6" t="s">
        <v>8</v>
      </c>
      <c r="M52" s="6">
        <v>0</v>
      </c>
      <c r="N52" s="25">
        <f>SUM(Gemeindeergebnisse[[#This Row],[Ergebnis 2024
CHF ca.]]+Gemeindeergebnisse[[#This Row],[Ergebnis 2023
CHF ca.]]+Gemeindeergebnisse[[#This Row],[Ergebnis 2025
CHF]])</f>
        <v>16074757</v>
      </c>
    </row>
    <row r="53" spans="1:14" ht="15.95" customHeight="1">
      <c r="A53">
        <v>49</v>
      </c>
      <c r="B53" s="3">
        <v>67</v>
      </c>
      <c r="C53" t="s">
        <v>79</v>
      </c>
      <c r="D53" t="s">
        <v>64</v>
      </c>
      <c r="E53" s="4">
        <v>4757</v>
      </c>
      <c r="F53" s="5">
        <v>484</v>
      </c>
      <c r="G53" s="25">
        <f t="shared" si="2"/>
        <v>2302388</v>
      </c>
      <c r="H53" s="4">
        <v>4747</v>
      </c>
      <c r="I53" s="5">
        <v>542</v>
      </c>
      <c r="J53" s="25">
        <f t="shared" si="3"/>
        <v>2572874</v>
      </c>
      <c r="K53" s="4">
        <v>4784</v>
      </c>
      <c r="L53" s="6" t="s">
        <v>8</v>
      </c>
      <c r="M53" s="6">
        <v>0</v>
      </c>
      <c r="N53" s="25">
        <f>SUM(Gemeindeergebnisse[[#This Row],[Ergebnis 2024
CHF ca.]]+Gemeindeergebnisse[[#This Row],[Ergebnis 2023
CHF ca.]]+Gemeindeergebnisse[[#This Row],[Ergebnis 2025
CHF]])</f>
        <v>4875262</v>
      </c>
    </row>
    <row r="54" spans="1:14" ht="15.95" customHeight="1">
      <c r="A54">
        <v>50</v>
      </c>
      <c r="B54" s="3">
        <v>68</v>
      </c>
      <c r="C54" t="s">
        <v>80</v>
      </c>
      <c r="D54" t="s">
        <v>64</v>
      </c>
      <c r="E54" s="4">
        <v>3003</v>
      </c>
      <c r="F54" s="5">
        <v>471</v>
      </c>
      <c r="G54" s="25">
        <f t="shared" si="2"/>
        <v>1414413</v>
      </c>
      <c r="H54" s="4">
        <v>2992</v>
      </c>
      <c r="I54" s="5">
        <v>170</v>
      </c>
      <c r="J54" s="25">
        <f t="shared" si="3"/>
        <v>508640</v>
      </c>
      <c r="K54" s="4">
        <v>3071</v>
      </c>
      <c r="L54" s="6" t="s">
        <v>8</v>
      </c>
      <c r="M54" s="6">
        <v>0</v>
      </c>
      <c r="N54" s="25">
        <f>SUM(Gemeindeergebnisse[[#This Row],[Ergebnis 2024
CHF ca.]]+Gemeindeergebnisse[[#This Row],[Ergebnis 2023
CHF ca.]]+Gemeindeergebnisse[[#This Row],[Ergebnis 2025
CHF]])</f>
        <v>1923053</v>
      </c>
    </row>
    <row r="55" spans="1:14" ht="15.95" customHeight="1">
      <c r="A55">
        <v>51</v>
      </c>
      <c r="B55" s="3">
        <v>69</v>
      </c>
      <c r="C55" t="s">
        <v>81</v>
      </c>
      <c r="D55" t="s">
        <v>64</v>
      </c>
      <c r="E55" s="4">
        <v>17553</v>
      </c>
      <c r="F55" s="5">
        <v>1612</v>
      </c>
      <c r="G55" s="25">
        <f t="shared" si="2"/>
        <v>28295436</v>
      </c>
      <c r="H55" s="4">
        <v>17663</v>
      </c>
      <c r="I55" s="5">
        <v>897</v>
      </c>
      <c r="J55" s="25">
        <f t="shared" si="3"/>
        <v>15843711</v>
      </c>
      <c r="K55" s="4">
        <v>17756</v>
      </c>
      <c r="L55" s="6" t="s">
        <v>8</v>
      </c>
      <c r="M55" s="6">
        <v>0</v>
      </c>
      <c r="N55" s="25">
        <f>SUM(Gemeindeergebnisse[[#This Row],[Ergebnis 2024
CHF ca.]]+Gemeindeergebnisse[[#This Row],[Ergebnis 2023
CHF ca.]]+Gemeindeergebnisse[[#This Row],[Ergebnis 2025
CHF]])</f>
        <v>44139147</v>
      </c>
    </row>
    <row r="56" spans="1:14" ht="15.95" customHeight="1">
      <c r="A56">
        <v>52</v>
      </c>
      <c r="B56" s="3">
        <v>70</v>
      </c>
      <c r="C56" t="s">
        <v>82</v>
      </c>
      <c r="D56" t="s">
        <v>64</v>
      </c>
      <c r="E56" s="4">
        <v>577</v>
      </c>
      <c r="F56" s="5">
        <v>725</v>
      </c>
      <c r="G56" s="25">
        <f t="shared" si="2"/>
        <v>418325</v>
      </c>
      <c r="H56" s="4">
        <v>589</v>
      </c>
      <c r="I56" s="5">
        <v>218</v>
      </c>
      <c r="J56" s="25">
        <f t="shared" si="3"/>
        <v>128402</v>
      </c>
      <c r="K56" s="4">
        <v>584</v>
      </c>
      <c r="L56" s="6" t="s">
        <v>8</v>
      </c>
      <c r="M56" s="6">
        <v>0</v>
      </c>
      <c r="N56" s="25">
        <f>SUM(Gemeindeergebnisse[[#This Row],[Ergebnis 2024
CHF ca.]]+Gemeindeergebnisse[[#This Row],[Ergebnis 2023
CHF ca.]]+Gemeindeergebnisse[[#This Row],[Ergebnis 2025
CHF]])</f>
        <v>546727</v>
      </c>
    </row>
    <row r="57" spans="1:14" ht="15.95" customHeight="1">
      <c r="A57">
        <v>53</v>
      </c>
      <c r="B57" s="3">
        <v>71</v>
      </c>
      <c r="C57" t="s">
        <v>83</v>
      </c>
      <c r="D57" t="s">
        <v>64</v>
      </c>
      <c r="E57" s="4">
        <v>1576</v>
      </c>
      <c r="F57" s="5">
        <v>567</v>
      </c>
      <c r="G57" s="25">
        <f t="shared" si="2"/>
        <v>893592</v>
      </c>
      <c r="H57" s="4">
        <v>1569</v>
      </c>
      <c r="I57" s="5">
        <v>534</v>
      </c>
      <c r="J57" s="25">
        <f t="shared" si="3"/>
        <v>837846</v>
      </c>
      <c r="K57" s="4">
        <v>1597</v>
      </c>
      <c r="L57" s="6" t="s">
        <v>8</v>
      </c>
      <c r="M57" s="6">
        <v>0</v>
      </c>
      <c r="N57" s="25">
        <f>SUM(Gemeindeergebnisse[[#This Row],[Ergebnis 2024
CHF ca.]]+Gemeindeergebnisse[[#This Row],[Ergebnis 2023
CHF ca.]]+Gemeindeergebnisse[[#This Row],[Ergebnis 2025
CHF]])</f>
        <v>1731438</v>
      </c>
    </row>
    <row r="58" spans="1:14" ht="15.95" customHeight="1">
      <c r="A58">
        <v>54</v>
      </c>
      <c r="B58" s="3">
        <v>72</v>
      </c>
      <c r="C58" t="s">
        <v>84</v>
      </c>
      <c r="D58" t="s">
        <v>64</v>
      </c>
      <c r="E58" s="4">
        <v>4923</v>
      </c>
      <c r="F58" s="5">
        <v>-99</v>
      </c>
      <c r="G58" s="26">
        <f t="shared" si="2"/>
        <v>-487377</v>
      </c>
      <c r="H58" s="4">
        <v>5058</v>
      </c>
      <c r="I58" s="5">
        <v>385</v>
      </c>
      <c r="J58" s="25">
        <f t="shared" si="3"/>
        <v>1947330</v>
      </c>
      <c r="K58" s="4">
        <v>5104</v>
      </c>
      <c r="L58" s="6" t="s">
        <v>8</v>
      </c>
      <c r="M58" s="6">
        <v>0</v>
      </c>
      <c r="N58" s="25">
        <f>SUM(Gemeindeergebnisse[[#This Row],[Ergebnis 2024
CHF ca.]]+Gemeindeergebnisse[[#This Row],[Ergebnis 2023
CHF ca.]]+Gemeindeergebnisse[[#This Row],[Ergebnis 2025
CHF]])</f>
        <v>1459953</v>
      </c>
    </row>
    <row r="59" spans="1:14" ht="15.95" customHeight="1">
      <c r="A59">
        <v>55</v>
      </c>
      <c r="B59" s="3">
        <v>81</v>
      </c>
      <c r="C59" t="s">
        <v>85</v>
      </c>
      <c r="D59" t="s">
        <v>86</v>
      </c>
      <c r="E59" s="4">
        <v>652</v>
      </c>
      <c r="F59" s="5">
        <v>888</v>
      </c>
      <c r="G59" s="25">
        <f t="shared" si="2"/>
        <v>578976</v>
      </c>
      <c r="H59" s="4">
        <v>679</v>
      </c>
      <c r="I59" s="5">
        <v>1845</v>
      </c>
      <c r="J59" s="25">
        <f t="shared" si="3"/>
        <v>1252755</v>
      </c>
      <c r="K59" s="4">
        <v>657</v>
      </c>
      <c r="L59" s="6" t="s">
        <v>8</v>
      </c>
      <c r="M59" s="6">
        <v>0</v>
      </c>
      <c r="N59" s="25">
        <f>SUM(Gemeindeergebnisse[[#This Row],[Ergebnis 2024
CHF ca.]]+Gemeindeergebnisse[[#This Row],[Ergebnis 2023
CHF ca.]]+Gemeindeergebnisse[[#This Row],[Ergebnis 2025
CHF]])</f>
        <v>1831731</v>
      </c>
    </row>
    <row r="60" spans="1:14" ht="15.95" customHeight="1">
      <c r="A60">
        <v>56</v>
      </c>
      <c r="B60" s="3">
        <v>82</v>
      </c>
      <c r="C60" t="s">
        <v>87</v>
      </c>
      <c r="D60" t="s">
        <v>86</v>
      </c>
      <c r="E60" s="4">
        <v>1434</v>
      </c>
      <c r="F60" s="5">
        <v>665</v>
      </c>
      <c r="G60" s="25">
        <f t="shared" si="2"/>
        <v>953610</v>
      </c>
      <c r="H60" s="4">
        <v>1425</v>
      </c>
      <c r="I60" s="5">
        <v>97</v>
      </c>
      <c r="J60" s="25">
        <f t="shared" si="3"/>
        <v>138225</v>
      </c>
      <c r="K60" s="4">
        <v>1430</v>
      </c>
      <c r="L60" s="6" t="s">
        <v>8</v>
      </c>
      <c r="M60" s="6">
        <v>0</v>
      </c>
      <c r="N60" s="25">
        <f>SUM(Gemeindeergebnisse[[#This Row],[Ergebnis 2024
CHF ca.]]+Gemeindeergebnisse[[#This Row],[Ergebnis 2023
CHF ca.]]+Gemeindeergebnisse[[#This Row],[Ergebnis 2025
CHF]])</f>
        <v>1091835</v>
      </c>
    </row>
    <row r="61" spans="1:14" ht="15.95" customHeight="1">
      <c r="A61">
        <v>57</v>
      </c>
      <c r="B61" s="3">
        <v>83</v>
      </c>
      <c r="C61" t="s">
        <v>88</v>
      </c>
      <c r="D61" t="s">
        <v>86</v>
      </c>
      <c r="E61" s="4">
        <v>6646</v>
      </c>
      <c r="F61" s="5">
        <v>1590</v>
      </c>
      <c r="G61" s="25">
        <f t="shared" si="2"/>
        <v>10567140</v>
      </c>
      <c r="H61" s="4">
        <v>6782</v>
      </c>
      <c r="I61" s="5">
        <v>545</v>
      </c>
      <c r="J61" s="25">
        <f t="shared" si="3"/>
        <v>3696190</v>
      </c>
      <c r="K61" s="4">
        <v>6797</v>
      </c>
      <c r="L61" s="6" t="s">
        <v>8</v>
      </c>
      <c r="M61" s="6">
        <v>0</v>
      </c>
      <c r="N61" s="25">
        <f>SUM(Gemeindeergebnisse[[#This Row],[Ergebnis 2024
CHF ca.]]+Gemeindeergebnisse[[#This Row],[Ergebnis 2023
CHF ca.]]+Gemeindeergebnisse[[#This Row],[Ergebnis 2025
CHF]])</f>
        <v>14263330</v>
      </c>
    </row>
    <row r="62" spans="1:14" ht="15.95" customHeight="1">
      <c r="A62">
        <v>58</v>
      </c>
      <c r="B62" s="3">
        <v>84</v>
      </c>
      <c r="C62" t="s">
        <v>89</v>
      </c>
      <c r="D62" t="s">
        <v>86</v>
      </c>
      <c r="E62" s="4">
        <v>4369</v>
      </c>
      <c r="F62" s="5">
        <v>1405</v>
      </c>
      <c r="G62" s="25">
        <f t="shared" si="2"/>
        <v>6138445</v>
      </c>
      <c r="H62" s="4">
        <v>4453</v>
      </c>
      <c r="I62" s="5">
        <v>85</v>
      </c>
      <c r="J62" s="25">
        <f t="shared" si="3"/>
        <v>378505</v>
      </c>
      <c r="K62" s="4">
        <v>4458</v>
      </c>
      <c r="L62" s="6" t="s">
        <v>8</v>
      </c>
      <c r="M62" s="6">
        <v>0</v>
      </c>
      <c r="N62" s="25">
        <f>SUM(Gemeindeergebnisse[[#This Row],[Ergebnis 2024
CHF ca.]]+Gemeindeergebnisse[[#This Row],[Ergebnis 2023
CHF ca.]]+Gemeindeergebnisse[[#This Row],[Ergebnis 2025
CHF]])</f>
        <v>6516950</v>
      </c>
    </row>
    <row r="63" spans="1:14" ht="15.95" customHeight="1">
      <c r="A63">
        <v>59</v>
      </c>
      <c r="B63" s="3">
        <v>85</v>
      </c>
      <c r="C63" t="s">
        <v>90</v>
      </c>
      <c r="D63" t="s">
        <v>86</v>
      </c>
      <c r="E63" s="4">
        <v>1864</v>
      </c>
      <c r="F63" s="5">
        <v>-241</v>
      </c>
      <c r="G63" s="26">
        <f t="shared" si="2"/>
        <v>-449224</v>
      </c>
      <c r="H63" s="4">
        <v>1855</v>
      </c>
      <c r="I63" s="5">
        <v>498</v>
      </c>
      <c r="J63" s="25">
        <f t="shared" si="3"/>
        <v>923790</v>
      </c>
      <c r="K63" s="4">
        <v>1849</v>
      </c>
      <c r="L63" s="6" t="s">
        <v>8</v>
      </c>
      <c r="M63" s="6">
        <v>0</v>
      </c>
      <c r="N63" s="25">
        <f>SUM(Gemeindeergebnisse[[#This Row],[Ergebnis 2024
CHF ca.]]+Gemeindeergebnisse[[#This Row],[Ergebnis 2023
CHF ca.]]+Gemeindeergebnisse[[#This Row],[Ergebnis 2025
CHF]])</f>
        <v>474566</v>
      </c>
    </row>
    <row r="64" spans="1:14" ht="15.95" customHeight="1">
      <c r="A64">
        <v>60</v>
      </c>
      <c r="B64" s="3">
        <v>86</v>
      </c>
      <c r="C64" t="s">
        <v>86</v>
      </c>
      <c r="D64" t="s">
        <v>86</v>
      </c>
      <c r="E64" s="4">
        <v>6360</v>
      </c>
      <c r="F64" s="5">
        <v>112</v>
      </c>
      <c r="G64" s="25">
        <f t="shared" si="2"/>
        <v>712320</v>
      </c>
      <c r="H64" s="4">
        <v>6688</v>
      </c>
      <c r="I64" s="5">
        <v>649</v>
      </c>
      <c r="J64" s="25">
        <f t="shared" si="3"/>
        <v>4340512</v>
      </c>
      <c r="K64" s="4">
        <v>6799</v>
      </c>
      <c r="L64" s="6" t="s">
        <v>8</v>
      </c>
      <c r="M64" s="6">
        <v>0</v>
      </c>
      <c r="N64" s="25">
        <f>SUM(Gemeindeergebnisse[[#This Row],[Ergebnis 2024
CHF ca.]]+Gemeindeergebnisse[[#This Row],[Ergebnis 2023
CHF ca.]]+Gemeindeergebnisse[[#This Row],[Ergebnis 2025
CHF]])</f>
        <v>5052832</v>
      </c>
    </row>
    <row r="65" spans="1:14" ht="15.95" customHeight="1">
      <c r="A65">
        <v>61</v>
      </c>
      <c r="B65" s="3">
        <v>87</v>
      </c>
      <c r="C65" t="s">
        <v>91</v>
      </c>
      <c r="D65" t="s">
        <v>86</v>
      </c>
      <c r="E65" s="4">
        <v>973</v>
      </c>
      <c r="F65" s="5">
        <v>188</v>
      </c>
      <c r="G65" s="25">
        <f t="shared" si="2"/>
        <v>182924</v>
      </c>
      <c r="H65" s="4">
        <v>957</v>
      </c>
      <c r="I65" s="5">
        <v>506</v>
      </c>
      <c r="J65" s="25">
        <f t="shared" si="3"/>
        <v>484242</v>
      </c>
      <c r="K65" s="4">
        <v>952</v>
      </c>
      <c r="L65" s="6" t="s">
        <v>8</v>
      </c>
      <c r="M65" s="6">
        <v>0</v>
      </c>
      <c r="N65" s="25">
        <f>SUM(Gemeindeergebnisse[[#This Row],[Ergebnis 2024
CHF ca.]]+Gemeindeergebnisse[[#This Row],[Ergebnis 2023
CHF ca.]]+Gemeindeergebnisse[[#This Row],[Ergebnis 2025
CHF]])</f>
        <v>667166</v>
      </c>
    </row>
    <row r="66" spans="1:14" ht="15.95" customHeight="1">
      <c r="A66">
        <v>62</v>
      </c>
      <c r="B66" s="3">
        <v>88</v>
      </c>
      <c r="C66" t="s">
        <v>92</v>
      </c>
      <c r="D66" t="s">
        <v>86</v>
      </c>
      <c r="E66" s="4">
        <v>3314</v>
      </c>
      <c r="F66" s="5">
        <v>290</v>
      </c>
      <c r="G66" s="25">
        <f t="shared" si="2"/>
        <v>961060</v>
      </c>
      <c r="H66" s="4">
        <v>3319</v>
      </c>
      <c r="I66" s="5">
        <v>19</v>
      </c>
      <c r="J66" s="25">
        <f t="shared" si="3"/>
        <v>63061</v>
      </c>
      <c r="K66" s="4">
        <v>3348</v>
      </c>
      <c r="L66" s="6" t="s">
        <v>8</v>
      </c>
      <c r="M66" s="6">
        <v>0</v>
      </c>
      <c r="N66" s="25">
        <f>SUM(Gemeindeergebnisse[[#This Row],[Ergebnis 2024
CHF ca.]]+Gemeindeergebnisse[[#This Row],[Ergebnis 2023
CHF ca.]]+Gemeindeergebnisse[[#This Row],[Ergebnis 2025
CHF]])</f>
        <v>1024121</v>
      </c>
    </row>
    <row r="67" spans="1:14" ht="15.95" customHeight="1">
      <c r="A67">
        <v>63</v>
      </c>
      <c r="B67" s="3">
        <v>89</v>
      </c>
      <c r="C67" t="s">
        <v>93</v>
      </c>
      <c r="D67" t="s">
        <v>86</v>
      </c>
      <c r="E67" s="4">
        <v>5325</v>
      </c>
      <c r="F67" s="5">
        <v>300</v>
      </c>
      <c r="G67" s="25">
        <f t="shared" si="2"/>
        <v>1597500</v>
      </c>
      <c r="H67" s="4">
        <v>5493</v>
      </c>
      <c r="I67" s="5">
        <v>333</v>
      </c>
      <c r="J67" s="25">
        <f t="shared" si="3"/>
        <v>1829169</v>
      </c>
      <c r="K67" s="4">
        <v>5506</v>
      </c>
      <c r="L67" s="6" t="s">
        <v>8</v>
      </c>
      <c r="M67" s="6">
        <v>0</v>
      </c>
      <c r="N67" s="25">
        <f>SUM(Gemeindeergebnisse[[#This Row],[Ergebnis 2024
CHF ca.]]+Gemeindeergebnisse[[#This Row],[Ergebnis 2023
CHF ca.]]+Gemeindeergebnisse[[#This Row],[Ergebnis 2025
CHF]])</f>
        <v>3426669</v>
      </c>
    </row>
    <row r="68" spans="1:14" ht="15.95" customHeight="1">
      <c r="A68">
        <v>64</v>
      </c>
      <c r="B68" s="3">
        <v>90</v>
      </c>
      <c r="C68" t="s">
        <v>94</v>
      </c>
      <c r="D68" t="s">
        <v>86</v>
      </c>
      <c r="E68" s="4">
        <v>9589</v>
      </c>
      <c r="F68" s="5">
        <v>125</v>
      </c>
      <c r="G68" s="25">
        <f t="shared" si="2"/>
        <v>1198625</v>
      </c>
      <c r="H68" s="4">
        <v>9608</v>
      </c>
      <c r="I68" s="5">
        <v>23</v>
      </c>
      <c r="J68" s="25">
        <f t="shared" si="3"/>
        <v>220984</v>
      </c>
      <c r="K68" s="4">
        <v>9819</v>
      </c>
      <c r="L68" s="6" t="s">
        <v>8</v>
      </c>
      <c r="M68" s="6">
        <v>0</v>
      </c>
      <c r="N68" s="25">
        <f>SUM(Gemeindeergebnisse[[#This Row],[Ergebnis 2024
CHF ca.]]+Gemeindeergebnisse[[#This Row],[Ergebnis 2023
CHF ca.]]+Gemeindeergebnisse[[#This Row],[Ergebnis 2025
CHF]])</f>
        <v>1419609</v>
      </c>
    </row>
    <row r="69" spans="1:14" ht="15.95" customHeight="1">
      <c r="A69">
        <v>65</v>
      </c>
      <c r="B69" s="3">
        <v>91</v>
      </c>
      <c r="C69" t="s">
        <v>95</v>
      </c>
      <c r="D69" t="s">
        <v>86</v>
      </c>
      <c r="E69" s="4">
        <v>3225</v>
      </c>
      <c r="F69" s="5">
        <v>527</v>
      </c>
      <c r="G69" s="25">
        <f t="shared" ref="G69:G100" si="4">E69*F69</f>
        <v>1699575</v>
      </c>
      <c r="H69" s="4">
        <v>3335</v>
      </c>
      <c r="I69" s="5">
        <v>1014</v>
      </c>
      <c r="J69" s="25">
        <f t="shared" ref="J69:J100" si="5">H69*I69</f>
        <v>3381690</v>
      </c>
      <c r="K69" s="4">
        <v>3273</v>
      </c>
      <c r="L69" s="6" t="s">
        <v>8</v>
      </c>
      <c r="M69" s="6">
        <v>0</v>
      </c>
      <c r="N69" s="25">
        <f>SUM(Gemeindeergebnisse[[#This Row],[Ergebnis 2024
CHF ca.]]+Gemeindeergebnisse[[#This Row],[Ergebnis 2023
CHF ca.]]+Gemeindeergebnisse[[#This Row],[Ergebnis 2025
CHF]])</f>
        <v>5081265</v>
      </c>
    </row>
    <row r="70" spans="1:14" ht="15.95" customHeight="1">
      <c r="A70">
        <v>66</v>
      </c>
      <c r="B70" s="3">
        <v>92</v>
      </c>
      <c r="C70" t="s">
        <v>96</v>
      </c>
      <c r="D70" t="s">
        <v>86</v>
      </c>
      <c r="E70" s="4">
        <v>7573</v>
      </c>
      <c r="F70" s="5">
        <v>62</v>
      </c>
      <c r="G70" s="25">
        <f t="shared" si="4"/>
        <v>469526</v>
      </c>
      <c r="H70" s="4">
        <v>7750</v>
      </c>
      <c r="I70" s="5">
        <v>4</v>
      </c>
      <c r="J70" s="25">
        <f t="shared" si="5"/>
        <v>31000</v>
      </c>
      <c r="K70" s="4">
        <v>7713</v>
      </c>
      <c r="L70" s="6" t="s">
        <v>8</v>
      </c>
      <c r="M70" s="6">
        <v>0</v>
      </c>
      <c r="N70" s="25">
        <f>SUM(Gemeindeergebnisse[[#This Row],[Ergebnis 2024
CHF ca.]]+Gemeindeergebnisse[[#This Row],[Ergebnis 2023
CHF ca.]]+Gemeindeergebnisse[[#This Row],[Ergebnis 2025
CHF]])</f>
        <v>500526</v>
      </c>
    </row>
    <row r="71" spans="1:14" ht="15.95" customHeight="1">
      <c r="A71">
        <v>67</v>
      </c>
      <c r="B71" s="3">
        <v>93</v>
      </c>
      <c r="C71" t="s">
        <v>97</v>
      </c>
      <c r="D71" t="s">
        <v>86</v>
      </c>
      <c r="E71" s="4">
        <v>1884</v>
      </c>
      <c r="F71" s="5">
        <v>654</v>
      </c>
      <c r="G71" s="25">
        <f t="shared" si="4"/>
        <v>1232136</v>
      </c>
      <c r="H71" s="4">
        <v>1898</v>
      </c>
      <c r="I71" s="5">
        <v>208</v>
      </c>
      <c r="J71" s="25">
        <f t="shared" si="5"/>
        <v>394784</v>
      </c>
      <c r="K71" s="4">
        <v>1896</v>
      </c>
      <c r="L71" s="6" t="s">
        <v>8</v>
      </c>
      <c r="M71" s="6">
        <v>0</v>
      </c>
      <c r="N71" s="25">
        <f>SUM(Gemeindeergebnisse[[#This Row],[Ergebnis 2024
CHF ca.]]+Gemeindeergebnisse[[#This Row],[Ergebnis 2023
CHF ca.]]+Gemeindeergebnisse[[#This Row],[Ergebnis 2025
CHF]])</f>
        <v>1626920</v>
      </c>
    </row>
    <row r="72" spans="1:14" ht="15.95" customHeight="1">
      <c r="A72">
        <v>68</v>
      </c>
      <c r="B72" s="3">
        <v>94</v>
      </c>
      <c r="C72" t="s">
        <v>98</v>
      </c>
      <c r="D72" t="s">
        <v>86</v>
      </c>
      <c r="E72" s="4">
        <v>2991</v>
      </c>
      <c r="F72" s="5">
        <v>392</v>
      </c>
      <c r="G72" s="25">
        <f t="shared" si="4"/>
        <v>1172472</v>
      </c>
      <c r="H72" s="4">
        <v>2913</v>
      </c>
      <c r="I72" s="5">
        <v>300</v>
      </c>
      <c r="J72" s="25">
        <f t="shared" si="5"/>
        <v>873900</v>
      </c>
      <c r="K72" s="4">
        <v>2852</v>
      </c>
      <c r="L72" s="6" t="s">
        <v>8</v>
      </c>
      <c r="M72" s="6">
        <v>0</v>
      </c>
      <c r="N72" s="25">
        <f>SUM(Gemeindeergebnisse[[#This Row],[Ergebnis 2024
CHF ca.]]+Gemeindeergebnisse[[#This Row],[Ergebnis 2023
CHF ca.]]+Gemeindeergebnisse[[#This Row],[Ergebnis 2025
CHF]])</f>
        <v>2046372</v>
      </c>
    </row>
    <row r="73" spans="1:14" ht="15.95" customHeight="1">
      <c r="A73">
        <v>69</v>
      </c>
      <c r="B73" s="3">
        <v>95</v>
      </c>
      <c r="C73" t="s">
        <v>99</v>
      </c>
      <c r="D73" t="s">
        <v>86</v>
      </c>
      <c r="E73" s="4">
        <v>463</v>
      </c>
      <c r="F73" s="5">
        <v>-254</v>
      </c>
      <c r="G73" s="26">
        <f t="shared" si="4"/>
        <v>-117602</v>
      </c>
      <c r="H73" s="4">
        <v>477</v>
      </c>
      <c r="I73" s="5">
        <v>-89</v>
      </c>
      <c r="J73" s="26">
        <f t="shared" si="5"/>
        <v>-42453</v>
      </c>
      <c r="K73" s="4">
        <v>481</v>
      </c>
      <c r="L73" s="6" t="s">
        <v>8</v>
      </c>
      <c r="M73" s="6">
        <v>0</v>
      </c>
      <c r="N73" s="25">
        <f>SUM(Gemeindeergebnisse[[#This Row],[Ergebnis 2024
CHF ca.]]+Gemeindeergebnisse[[#This Row],[Ergebnis 2023
CHF ca.]]+Gemeindeergebnisse[[#This Row],[Ergebnis 2025
CHF]])</f>
        <v>-160055</v>
      </c>
    </row>
    <row r="74" spans="1:14" ht="15.95" customHeight="1">
      <c r="A74">
        <v>70</v>
      </c>
      <c r="B74" s="3">
        <v>96</v>
      </c>
      <c r="C74" t="s">
        <v>100</v>
      </c>
      <c r="D74" t="s">
        <v>86</v>
      </c>
      <c r="E74" s="4">
        <v>19637</v>
      </c>
      <c r="F74" s="5">
        <v>399</v>
      </c>
      <c r="G74" s="25">
        <f t="shared" si="4"/>
        <v>7835163</v>
      </c>
      <c r="H74" s="4">
        <v>20214</v>
      </c>
      <c r="I74" s="5">
        <v>284</v>
      </c>
      <c r="J74" s="25">
        <f t="shared" si="5"/>
        <v>5740776</v>
      </c>
      <c r="K74" s="4">
        <v>20636</v>
      </c>
      <c r="L74" s="6" t="s">
        <v>8</v>
      </c>
      <c r="M74" s="6">
        <v>0</v>
      </c>
      <c r="N74" s="25">
        <f>SUM(Gemeindeergebnisse[[#This Row],[Ergebnis 2024
CHF ca.]]+Gemeindeergebnisse[[#This Row],[Ergebnis 2023
CHF ca.]]+Gemeindeergebnisse[[#This Row],[Ergebnis 2025
CHF]])</f>
        <v>13575939</v>
      </c>
    </row>
    <row r="75" spans="1:14" ht="15.95" customHeight="1">
      <c r="A75">
        <v>71</v>
      </c>
      <c r="B75" s="3">
        <v>97</v>
      </c>
      <c r="C75" t="s">
        <v>101</v>
      </c>
      <c r="D75" t="s">
        <v>86</v>
      </c>
      <c r="E75" s="4">
        <v>8189</v>
      </c>
      <c r="F75" s="5">
        <v>-138</v>
      </c>
      <c r="G75" s="26">
        <f t="shared" si="4"/>
        <v>-1130082</v>
      </c>
      <c r="H75" s="4">
        <v>8238</v>
      </c>
      <c r="I75" s="5">
        <v>-343</v>
      </c>
      <c r="J75" s="26">
        <f t="shared" si="5"/>
        <v>-2825634</v>
      </c>
      <c r="K75" s="4">
        <v>8355</v>
      </c>
      <c r="L75" s="6" t="s">
        <v>8</v>
      </c>
      <c r="M75" s="6">
        <v>0</v>
      </c>
      <c r="N75" s="25">
        <f>SUM(Gemeindeergebnisse[[#This Row],[Ergebnis 2024
CHF ca.]]+Gemeindeergebnisse[[#This Row],[Ergebnis 2023
CHF ca.]]+Gemeindeergebnisse[[#This Row],[Ergebnis 2025
CHF]])</f>
        <v>-3955716</v>
      </c>
    </row>
    <row r="76" spans="1:14" ht="15.95" customHeight="1">
      <c r="A76">
        <v>72</v>
      </c>
      <c r="B76" s="3">
        <v>98</v>
      </c>
      <c r="C76" t="s">
        <v>102</v>
      </c>
      <c r="D76" t="s">
        <v>86</v>
      </c>
      <c r="E76" s="4">
        <v>870</v>
      </c>
      <c r="F76" s="5">
        <v>1034</v>
      </c>
      <c r="G76" s="25">
        <f t="shared" si="4"/>
        <v>899580</v>
      </c>
      <c r="H76" s="4">
        <v>877</v>
      </c>
      <c r="I76" s="5">
        <v>434</v>
      </c>
      <c r="J76" s="25">
        <f t="shared" si="5"/>
        <v>380618</v>
      </c>
      <c r="K76" s="4">
        <v>891</v>
      </c>
      <c r="L76" s="6" t="s">
        <v>8</v>
      </c>
      <c r="M76" s="6">
        <v>0</v>
      </c>
      <c r="N76" s="25">
        <f>SUM(Gemeindeergebnisse[[#This Row],[Ergebnis 2024
CHF ca.]]+Gemeindeergebnisse[[#This Row],[Ergebnis 2023
CHF ca.]]+Gemeindeergebnisse[[#This Row],[Ergebnis 2025
CHF]])</f>
        <v>1280198</v>
      </c>
    </row>
    <row r="77" spans="1:14" ht="15.95" customHeight="1">
      <c r="A77">
        <v>73</v>
      </c>
      <c r="B77" s="3">
        <v>99</v>
      </c>
      <c r="C77" t="s">
        <v>103</v>
      </c>
      <c r="D77" t="s">
        <v>86</v>
      </c>
      <c r="E77" s="4">
        <v>1389</v>
      </c>
      <c r="F77" s="5">
        <v>311</v>
      </c>
      <c r="G77" s="25">
        <f t="shared" si="4"/>
        <v>431979</v>
      </c>
      <c r="H77" s="4">
        <v>1411</v>
      </c>
      <c r="I77" s="5">
        <v>333</v>
      </c>
      <c r="J77" s="25">
        <f t="shared" si="5"/>
        <v>469863</v>
      </c>
      <c r="K77" s="4">
        <v>1419</v>
      </c>
      <c r="L77" s="6" t="s">
        <v>8</v>
      </c>
      <c r="M77" s="6">
        <v>0</v>
      </c>
      <c r="N77" s="25">
        <f>SUM(Gemeindeergebnisse[[#This Row],[Ergebnis 2024
CHF ca.]]+Gemeindeergebnisse[[#This Row],[Ergebnis 2023
CHF ca.]]+Gemeindeergebnisse[[#This Row],[Ergebnis 2025
CHF]])</f>
        <v>901842</v>
      </c>
    </row>
    <row r="78" spans="1:14" ht="15.95" customHeight="1">
      <c r="A78">
        <v>74</v>
      </c>
      <c r="B78" s="3">
        <v>100</v>
      </c>
      <c r="C78" t="s">
        <v>104</v>
      </c>
      <c r="D78" t="s">
        <v>86</v>
      </c>
      <c r="E78" s="4">
        <v>2359</v>
      </c>
      <c r="F78" s="5">
        <v>691</v>
      </c>
      <c r="G78" s="25">
        <f t="shared" si="4"/>
        <v>1630069</v>
      </c>
      <c r="H78" s="4">
        <v>2447</v>
      </c>
      <c r="I78" s="5">
        <v>886</v>
      </c>
      <c r="J78" s="25">
        <f t="shared" si="5"/>
        <v>2168042</v>
      </c>
      <c r="K78" s="4">
        <v>2494</v>
      </c>
      <c r="L78" s="6" t="s">
        <v>8</v>
      </c>
      <c r="M78" s="6">
        <v>0</v>
      </c>
      <c r="N78" s="25">
        <f>SUM(Gemeindeergebnisse[[#This Row],[Ergebnis 2024
CHF ca.]]+Gemeindeergebnisse[[#This Row],[Ergebnis 2023
CHF ca.]]+Gemeindeergebnisse[[#This Row],[Ergebnis 2025
CHF]])</f>
        <v>3798111</v>
      </c>
    </row>
    <row r="79" spans="1:14" ht="15.95" customHeight="1">
      <c r="A79">
        <v>75</v>
      </c>
      <c r="B79" s="3">
        <v>101</v>
      </c>
      <c r="C79" t="s">
        <v>105</v>
      </c>
      <c r="D79" t="s">
        <v>86</v>
      </c>
      <c r="E79" s="4">
        <v>3709</v>
      </c>
      <c r="F79" s="5">
        <v>993</v>
      </c>
      <c r="G79" s="25">
        <f t="shared" si="4"/>
        <v>3683037</v>
      </c>
      <c r="H79" s="4">
        <v>3705</v>
      </c>
      <c r="I79" s="5">
        <v>419</v>
      </c>
      <c r="J79" s="25">
        <f t="shared" si="5"/>
        <v>1552395</v>
      </c>
      <c r="K79" s="4">
        <v>3753</v>
      </c>
      <c r="L79" s="6" t="s">
        <v>8</v>
      </c>
      <c r="M79" s="6">
        <v>0</v>
      </c>
      <c r="N79" s="25">
        <f>SUM(Gemeindeergebnisse[[#This Row],[Ergebnis 2024
CHF ca.]]+Gemeindeergebnisse[[#This Row],[Ergebnis 2023
CHF ca.]]+Gemeindeergebnisse[[#This Row],[Ergebnis 2025
CHF]])</f>
        <v>5235432</v>
      </c>
    </row>
    <row r="80" spans="1:14" ht="15.95" customHeight="1">
      <c r="A80">
        <v>76</v>
      </c>
      <c r="B80" s="3">
        <v>102</v>
      </c>
      <c r="C80" t="s">
        <v>106</v>
      </c>
      <c r="D80" t="s">
        <v>86</v>
      </c>
      <c r="E80" s="4">
        <v>2116</v>
      </c>
      <c r="F80" s="5">
        <v>1424</v>
      </c>
      <c r="G80" s="25">
        <f t="shared" si="4"/>
        <v>3013184</v>
      </c>
      <c r="H80" s="4">
        <v>2112</v>
      </c>
      <c r="I80" s="5">
        <v>-77</v>
      </c>
      <c r="J80" s="26">
        <f t="shared" si="5"/>
        <v>-162624</v>
      </c>
      <c r="K80" s="4">
        <v>2119</v>
      </c>
      <c r="L80" s="6" t="s">
        <v>8</v>
      </c>
      <c r="M80" s="6">
        <v>0</v>
      </c>
      <c r="N80" s="25">
        <f>SUM(Gemeindeergebnisse[[#This Row],[Ergebnis 2024
CHF ca.]]+Gemeindeergebnisse[[#This Row],[Ergebnis 2023
CHF ca.]]+Gemeindeergebnisse[[#This Row],[Ergebnis 2025
CHF]])</f>
        <v>2850560</v>
      </c>
    </row>
    <row r="81" spans="1:14" ht="15.95" customHeight="1">
      <c r="A81">
        <v>77</v>
      </c>
      <c r="B81" s="3">
        <v>111</v>
      </c>
      <c r="C81" t="s">
        <v>107</v>
      </c>
      <c r="D81" t="s">
        <v>108</v>
      </c>
      <c r="E81" s="4">
        <v>5144</v>
      </c>
      <c r="F81" s="5">
        <v>702</v>
      </c>
      <c r="G81" s="25">
        <f t="shared" si="4"/>
        <v>3611088</v>
      </c>
      <c r="H81" s="4">
        <v>5139</v>
      </c>
      <c r="I81" s="5">
        <v>555</v>
      </c>
      <c r="J81" s="25">
        <f t="shared" si="5"/>
        <v>2852145</v>
      </c>
      <c r="K81" s="4">
        <v>5132</v>
      </c>
      <c r="L81" s="6" t="s">
        <v>8</v>
      </c>
      <c r="M81" s="6">
        <v>0</v>
      </c>
      <c r="N81" s="25">
        <f>SUM(Gemeindeergebnisse[[#This Row],[Ergebnis 2024
CHF ca.]]+Gemeindeergebnisse[[#This Row],[Ergebnis 2023
CHF ca.]]+Gemeindeergebnisse[[#This Row],[Ergebnis 2025
CHF]])</f>
        <v>6463233</v>
      </c>
    </row>
    <row r="82" spans="1:14" ht="15.95" customHeight="1">
      <c r="A82">
        <v>78</v>
      </c>
      <c r="B82" s="3">
        <v>112</v>
      </c>
      <c r="C82" t="s">
        <v>109</v>
      </c>
      <c r="D82" t="s">
        <v>108</v>
      </c>
      <c r="E82" s="4">
        <v>7588</v>
      </c>
      <c r="F82" s="5">
        <v>2226</v>
      </c>
      <c r="G82" s="25">
        <f t="shared" si="4"/>
        <v>16890888</v>
      </c>
      <c r="H82" s="4">
        <v>7622</v>
      </c>
      <c r="I82" s="5">
        <v>1294</v>
      </c>
      <c r="J82" s="25">
        <f t="shared" si="5"/>
        <v>9862868</v>
      </c>
      <c r="K82" s="4">
        <v>7672</v>
      </c>
      <c r="L82" s="6" t="s">
        <v>8</v>
      </c>
      <c r="M82" s="6">
        <v>0</v>
      </c>
      <c r="N82" s="25">
        <f>SUM(Gemeindeergebnisse[[#This Row],[Ergebnis 2024
CHF ca.]]+Gemeindeergebnisse[[#This Row],[Ergebnis 2023
CHF ca.]]+Gemeindeergebnisse[[#This Row],[Ergebnis 2025
CHF]])</f>
        <v>26753756</v>
      </c>
    </row>
    <row r="83" spans="1:14" ht="15.95" customHeight="1">
      <c r="A83">
        <v>79</v>
      </c>
      <c r="B83" s="3">
        <v>113</v>
      </c>
      <c r="C83" t="s">
        <v>110</v>
      </c>
      <c r="D83" t="s">
        <v>108</v>
      </c>
      <c r="E83" s="4">
        <v>7868</v>
      </c>
      <c r="F83" s="5">
        <v>58</v>
      </c>
      <c r="G83" s="25">
        <f t="shared" si="4"/>
        <v>456344</v>
      </c>
      <c r="H83" s="4">
        <v>8034</v>
      </c>
      <c r="I83" s="5">
        <v>120</v>
      </c>
      <c r="J83" s="25">
        <f t="shared" si="5"/>
        <v>964080</v>
      </c>
      <c r="K83" s="4">
        <v>8021</v>
      </c>
      <c r="L83" s="6" t="s">
        <v>8</v>
      </c>
      <c r="M83" s="6">
        <v>0</v>
      </c>
      <c r="N83" s="25">
        <f>SUM(Gemeindeergebnisse[[#This Row],[Ergebnis 2024
CHF ca.]]+Gemeindeergebnisse[[#This Row],[Ergebnis 2023
CHF ca.]]+Gemeindeergebnisse[[#This Row],[Ergebnis 2025
CHF]])</f>
        <v>1420424</v>
      </c>
    </row>
    <row r="84" spans="1:14" ht="15.95" customHeight="1">
      <c r="A84">
        <v>80</v>
      </c>
      <c r="B84" s="3">
        <v>114</v>
      </c>
      <c r="C84" t="s">
        <v>111</v>
      </c>
      <c r="D84" t="s">
        <v>108</v>
      </c>
      <c r="E84" s="4">
        <v>2617</v>
      </c>
      <c r="F84" s="5">
        <v>1162</v>
      </c>
      <c r="G84" s="25">
        <f t="shared" si="4"/>
        <v>3040954</v>
      </c>
      <c r="H84" s="4">
        <v>2655</v>
      </c>
      <c r="I84" s="5">
        <v>491</v>
      </c>
      <c r="J84" s="25">
        <f t="shared" si="5"/>
        <v>1303605</v>
      </c>
      <c r="K84" s="4">
        <v>2686</v>
      </c>
      <c r="L84" s="6" t="s">
        <v>8</v>
      </c>
      <c r="M84" s="6">
        <v>0</v>
      </c>
      <c r="N84" s="25">
        <f>SUM(Gemeindeergebnisse[[#This Row],[Ergebnis 2024
CHF ca.]]+Gemeindeergebnisse[[#This Row],[Ergebnis 2023
CHF ca.]]+Gemeindeergebnisse[[#This Row],[Ergebnis 2025
CHF]])</f>
        <v>4344559</v>
      </c>
    </row>
    <row r="85" spans="1:14" ht="15.95" customHeight="1">
      <c r="A85">
        <v>81</v>
      </c>
      <c r="B85" s="3">
        <v>115</v>
      </c>
      <c r="C85" t="s">
        <v>112</v>
      </c>
      <c r="D85" t="s">
        <v>108</v>
      </c>
      <c r="E85" s="4">
        <v>10548</v>
      </c>
      <c r="F85" s="5">
        <v>136</v>
      </c>
      <c r="G85" s="25">
        <f t="shared" si="4"/>
        <v>1434528</v>
      </c>
      <c r="H85" s="4">
        <v>10575</v>
      </c>
      <c r="I85" s="5">
        <v>8</v>
      </c>
      <c r="J85" s="25">
        <f t="shared" si="5"/>
        <v>84600</v>
      </c>
      <c r="K85" s="4">
        <v>10598</v>
      </c>
      <c r="L85" s="6" t="s">
        <v>8</v>
      </c>
      <c r="M85" s="6">
        <v>0</v>
      </c>
      <c r="N85" s="25">
        <f>SUM(Gemeindeergebnisse[[#This Row],[Ergebnis 2024
CHF ca.]]+Gemeindeergebnisse[[#This Row],[Ergebnis 2023
CHF ca.]]+Gemeindeergebnisse[[#This Row],[Ergebnis 2025
CHF]])</f>
        <v>1519128</v>
      </c>
    </row>
    <row r="86" spans="1:14" ht="15.95" customHeight="1">
      <c r="A86">
        <v>82</v>
      </c>
      <c r="B86" s="3">
        <v>116</v>
      </c>
      <c r="C86" t="s">
        <v>113</v>
      </c>
      <c r="D86" t="s">
        <v>108</v>
      </c>
      <c r="E86" s="4">
        <v>3837</v>
      </c>
      <c r="F86" s="5">
        <v>131</v>
      </c>
      <c r="G86" s="25">
        <f t="shared" si="4"/>
        <v>502647</v>
      </c>
      <c r="H86" s="4">
        <v>3879</v>
      </c>
      <c r="I86" s="5">
        <v>49</v>
      </c>
      <c r="J86" s="25">
        <f t="shared" si="5"/>
        <v>190071</v>
      </c>
      <c r="K86" s="4">
        <v>3926</v>
      </c>
      <c r="L86" s="6" t="s">
        <v>8</v>
      </c>
      <c r="M86" s="6">
        <v>0</v>
      </c>
      <c r="N86" s="25">
        <f>SUM(Gemeindeergebnisse[[#This Row],[Ergebnis 2024
CHF ca.]]+Gemeindeergebnisse[[#This Row],[Ergebnis 2023
CHF ca.]]+Gemeindeergebnisse[[#This Row],[Ergebnis 2025
CHF]])</f>
        <v>692718</v>
      </c>
    </row>
    <row r="87" spans="1:14" ht="15.95" customHeight="1">
      <c r="A87">
        <v>83</v>
      </c>
      <c r="B87" s="3">
        <v>117</v>
      </c>
      <c r="C87" t="s">
        <v>108</v>
      </c>
      <c r="D87" t="s">
        <v>108</v>
      </c>
      <c r="E87" s="4">
        <v>11824</v>
      </c>
      <c r="F87" s="5">
        <v>549</v>
      </c>
      <c r="G87" s="25">
        <f t="shared" si="4"/>
        <v>6491376</v>
      </c>
      <c r="H87" s="4">
        <v>11944</v>
      </c>
      <c r="I87" s="5">
        <v>-145</v>
      </c>
      <c r="J87" s="26">
        <f t="shared" si="5"/>
        <v>-1731880</v>
      </c>
      <c r="K87" s="4">
        <v>11923</v>
      </c>
      <c r="L87" s="6" t="s">
        <v>8</v>
      </c>
      <c r="M87" s="6">
        <v>0</v>
      </c>
      <c r="N87" s="25">
        <f>SUM(Gemeindeergebnisse[[#This Row],[Ergebnis 2024
CHF ca.]]+Gemeindeergebnisse[[#This Row],[Ergebnis 2023
CHF ca.]]+Gemeindeergebnisse[[#This Row],[Ergebnis 2025
CHF]])</f>
        <v>4759496</v>
      </c>
    </row>
    <row r="88" spans="1:14" ht="15.95" customHeight="1">
      <c r="A88">
        <v>84</v>
      </c>
      <c r="B88" s="3">
        <v>118</v>
      </c>
      <c r="C88" t="s">
        <v>114</v>
      </c>
      <c r="D88" t="s">
        <v>108</v>
      </c>
      <c r="E88" s="4">
        <v>12822</v>
      </c>
      <c r="F88" s="5">
        <v>637</v>
      </c>
      <c r="G88" s="25">
        <f t="shared" si="4"/>
        <v>8167614</v>
      </c>
      <c r="H88" s="4">
        <v>12925</v>
      </c>
      <c r="I88" s="5">
        <v>428</v>
      </c>
      <c r="J88" s="25">
        <f t="shared" si="5"/>
        <v>5531900</v>
      </c>
      <c r="K88" s="4">
        <v>13115</v>
      </c>
      <c r="L88" s="6" t="s">
        <v>8</v>
      </c>
      <c r="M88" s="6">
        <v>0</v>
      </c>
      <c r="N88" s="25">
        <f>SUM(Gemeindeergebnisse[[#This Row],[Ergebnis 2024
CHF ca.]]+Gemeindeergebnisse[[#This Row],[Ergebnis 2023
CHF ca.]]+Gemeindeergebnisse[[#This Row],[Ergebnis 2025
CHF]])</f>
        <v>13699514</v>
      </c>
    </row>
    <row r="89" spans="1:14" ht="15.95" customHeight="1">
      <c r="A89">
        <v>85</v>
      </c>
      <c r="B89" s="3">
        <v>119</v>
      </c>
      <c r="C89" t="s">
        <v>115</v>
      </c>
      <c r="D89" t="s">
        <v>108</v>
      </c>
      <c r="E89" s="4">
        <v>1457</v>
      </c>
      <c r="F89" s="5">
        <v>712</v>
      </c>
      <c r="G89" s="25">
        <f t="shared" si="4"/>
        <v>1037384</v>
      </c>
      <c r="H89" s="4">
        <v>1447</v>
      </c>
      <c r="I89" s="5">
        <v>464</v>
      </c>
      <c r="J89" s="25">
        <f t="shared" si="5"/>
        <v>671408</v>
      </c>
      <c r="K89" s="4">
        <v>1467</v>
      </c>
      <c r="L89" s="6" t="s">
        <v>8</v>
      </c>
      <c r="M89" s="6">
        <v>0</v>
      </c>
      <c r="N89" s="25">
        <f>SUM(Gemeindeergebnisse[[#This Row],[Ergebnis 2024
CHF ca.]]+Gemeindeergebnisse[[#This Row],[Ergebnis 2023
CHF ca.]]+Gemeindeergebnisse[[#This Row],[Ergebnis 2025
CHF]])</f>
        <v>1708792</v>
      </c>
    </row>
    <row r="90" spans="1:14" ht="15.95" customHeight="1">
      <c r="A90">
        <v>86</v>
      </c>
      <c r="B90" s="3">
        <v>120</v>
      </c>
      <c r="C90" t="s">
        <v>116</v>
      </c>
      <c r="D90" t="s">
        <v>108</v>
      </c>
      <c r="E90" s="4">
        <v>10525</v>
      </c>
      <c r="F90" s="5">
        <v>331</v>
      </c>
      <c r="G90" s="25">
        <f t="shared" si="4"/>
        <v>3483775</v>
      </c>
      <c r="H90" s="4">
        <v>10586</v>
      </c>
      <c r="I90" s="5">
        <v>414</v>
      </c>
      <c r="J90" s="25">
        <f t="shared" si="5"/>
        <v>4382604</v>
      </c>
      <c r="K90" s="4">
        <v>10663</v>
      </c>
      <c r="L90" s="6" t="s">
        <v>8</v>
      </c>
      <c r="M90" s="6">
        <v>0</v>
      </c>
      <c r="N90" s="25">
        <f>SUM(Gemeindeergebnisse[[#This Row],[Ergebnis 2024
CHF ca.]]+Gemeindeergebnisse[[#This Row],[Ergebnis 2023
CHF ca.]]+Gemeindeergebnisse[[#This Row],[Ergebnis 2025
CHF]])</f>
        <v>7866379</v>
      </c>
    </row>
    <row r="91" spans="1:14" ht="15.95" customHeight="1">
      <c r="A91">
        <v>87</v>
      </c>
      <c r="B91" s="3">
        <v>121</v>
      </c>
      <c r="C91" t="s">
        <v>117</v>
      </c>
      <c r="D91" t="s">
        <v>108</v>
      </c>
      <c r="E91" s="4">
        <v>26421</v>
      </c>
      <c r="F91" s="5">
        <v>487</v>
      </c>
      <c r="G91" s="25">
        <f t="shared" si="4"/>
        <v>12867027</v>
      </c>
      <c r="H91" s="4">
        <v>26917</v>
      </c>
      <c r="I91" s="5">
        <v>219</v>
      </c>
      <c r="J91" s="25">
        <f t="shared" si="5"/>
        <v>5894823</v>
      </c>
      <c r="K91" s="4">
        <v>27250</v>
      </c>
      <c r="L91" s="6" t="s">
        <v>8</v>
      </c>
      <c r="M91" s="6">
        <v>0</v>
      </c>
      <c r="N91" s="25">
        <f>SUM(Gemeindeergebnisse[[#This Row],[Ergebnis 2024
CHF ca.]]+Gemeindeergebnisse[[#This Row],[Ergebnis 2023
CHF ca.]]+Gemeindeergebnisse[[#This Row],[Ergebnis 2025
CHF]])</f>
        <v>18761850</v>
      </c>
    </row>
    <row r="92" spans="1:14" ht="15.95" customHeight="1">
      <c r="A92">
        <v>88</v>
      </c>
      <c r="B92" s="3">
        <v>131</v>
      </c>
      <c r="C92" t="s">
        <v>118</v>
      </c>
      <c r="D92" t="s">
        <v>119</v>
      </c>
      <c r="E92" s="4">
        <v>19660</v>
      </c>
      <c r="F92" s="5">
        <v>871</v>
      </c>
      <c r="G92" s="25">
        <f t="shared" si="4"/>
        <v>17123860</v>
      </c>
      <c r="H92" s="4">
        <v>19835</v>
      </c>
      <c r="I92" s="5">
        <v>-127</v>
      </c>
      <c r="J92" s="26">
        <f t="shared" si="5"/>
        <v>-2519045</v>
      </c>
      <c r="K92" s="4">
        <v>19856</v>
      </c>
      <c r="L92" s="6" t="s">
        <v>8</v>
      </c>
      <c r="M92" s="6">
        <v>0</v>
      </c>
      <c r="N92" s="25">
        <f>SUM(Gemeindeergebnisse[[#This Row],[Ergebnis 2024
CHF ca.]]+Gemeindeergebnisse[[#This Row],[Ergebnis 2023
CHF ca.]]+Gemeindeergebnisse[[#This Row],[Ergebnis 2025
CHF]])</f>
        <v>14604815</v>
      </c>
    </row>
    <row r="93" spans="1:14" ht="15.95" customHeight="1">
      <c r="A93">
        <v>89</v>
      </c>
      <c r="B93" s="3">
        <v>135</v>
      </c>
      <c r="C93" t="s">
        <v>120</v>
      </c>
      <c r="D93" t="s">
        <v>119</v>
      </c>
      <c r="E93" s="4">
        <v>9425</v>
      </c>
      <c r="F93" s="5">
        <v>1122</v>
      </c>
      <c r="G93" s="25">
        <f t="shared" si="4"/>
        <v>10574850</v>
      </c>
      <c r="H93" s="4">
        <v>9470</v>
      </c>
      <c r="I93" s="5">
        <v>1062</v>
      </c>
      <c r="J93" s="25">
        <f t="shared" si="5"/>
        <v>10057140</v>
      </c>
      <c r="K93" s="4">
        <v>9528</v>
      </c>
      <c r="L93" s="6" t="s">
        <v>8</v>
      </c>
      <c r="M93" s="6">
        <v>0</v>
      </c>
      <c r="N93" s="25">
        <f>SUM(Gemeindeergebnisse[[#This Row],[Ergebnis 2024
CHF ca.]]+Gemeindeergebnisse[[#This Row],[Ergebnis 2023
CHF ca.]]+Gemeindeergebnisse[[#This Row],[Ergebnis 2025
CHF]])</f>
        <v>20631990</v>
      </c>
    </row>
    <row r="94" spans="1:14" ht="15.95" customHeight="1">
      <c r="A94">
        <v>90</v>
      </c>
      <c r="B94" s="3">
        <v>136</v>
      </c>
      <c r="C94" t="s">
        <v>121</v>
      </c>
      <c r="D94" t="s">
        <v>119</v>
      </c>
      <c r="E94" s="4">
        <v>8140</v>
      </c>
      <c r="F94" s="5">
        <v>261</v>
      </c>
      <c r="G94" s="25">
        <f t="shared" si="4"/>
        <v>2124540</v>
      </c>
      <c r="H94" s="4">
        <v>8205</v>
      </c>
      <c r="I94" s="5">
        <v>1460</v>
      </c>
      <c r="J94" s="25">
        <f t="shared" si="5"/>
        <v>11979300</v>
      </c>
      <c r="K94" s="4">
        <v>8085</v>
      </c>
      <c r="L94" s="6" t="s">
        <v>8</v>
      </c>
      <c r="M94" s="6">
        <v>0</v>
      </c>
      <c r="N94" s="25">
        <f>SUM(Gemeindeergebnisse[[#This Row],[Ergebnis 2024
CHF ca.]]+Gemeindeergebnisse[[#This Row],[Ergebnis 2023
CHF ca.]]+Gemeindeergebnisse[[#This Row],[Ergebnis 2025
CHF]])</f>
        <v>14103840</v>
      </c>
    </row>
    <row r="95" spans="1:14" ht="15.95" customHeight="1">
      <c r="A95">
        <v>91</v>
      </c>
      <c r="B95" s="3">
        <v>137</v>
      </c>
      <c r="C95" t="s">
        <v>122</v>
      </c>
      <c r="D95" t="s">
        <v>119</v>
      </c>
      <c r="E95" s="4">
        <v>5385</v>
      </c>
      <c r="F95" s="5">
        <v>1010</v>
      </c>
      <c r="G95" s="25">
        <f t="shared" si="4"/>
        <v>5438850</v>
      </c>
      <c r="H95" s="4">
        <v>5374</v>
      </c>
      <c r="I95" s="5">
        <v>938</v>
      </c>
      <c r="J95" s="25">
        <f t="shared" si="5"/>
        <v>5040812</v>
      </c>
      <c r="K95" s="4">
        <v>5396</v>
      </c>
      <c r="L95" s="6" t="s">
        <v>8</v>
      </c>
      <c r="M95" s="6">
        <v>0</v>
      </c>
      <c r="N95" s="25">
        <f>SUM(Gemeindeergebnisse[[#This Row],[Ergebnis 2024
CHF ca.]]+Gemeindeergebnisse[[#This Row],[Ergebnis 2023
CHF ca.]]+Gemeindeergebnisse[[#This Row],[Ergebnis 2025
CHF]])</f>
        <v>10479662</v>
      </c>
    </row>
    <row r="96" spans="1:14" ht="15.95" customHeight="1">
      <c r="A96">
        <v>92</v>
      </c>
      <c r="B96" s="3">
        <v>138</v>
      </c>
      <c r="C96" t="s">
        <v>123</v>
      </c>
      <c r="D96" t="s">
        <v>119</v>
      </c>
      <c r="E96" s="4">
        <v>14182</v>
      </c>
      <c r="F96" s="5">
        <v>158</v>
      </c>
      <c r="G96" s="25">
        <f t="shared" si="4"/>
        <v>2240756</v>
      </c>
      <c r="H96" s="4">
        <v>14335</v>
      </c>
      <c r="I96" s="5">
        <v>443</v>
      </c>
      <c r="J96" s="25">
        <f t="shared" si="5"/>
        <v>6350405</v>
      </c>
      <c r="K96" s="4">
        <v>14509</v>
      </c>
      <c r="L96" s="6" t="s">
        <v>8</v>
      </c>
      <c r="M96" s="6">
        <v>0</v>
      </c>
      <c r="N96" s="25">
        <f>SUM(Gemeindeergebnisse[[#This Row],[Ergebnis 2024
CHF ca.]]+Gemeindeergebnisse[[#This Row],[Ergebnis 2023
CHF ca.]]+Gemeindeergebnisse[[#This Row],[Ergebnis 2025
CHF]])</f>
        <v>8591161</v>
      </c>
    </row>
    <row r="97" spans="1:14" ht="15.95" customHeight="1">
      <c r="A97">
        <v>93</v>
      </c>
      <c r="B97" s="3">
        <v>139</v>
      </c>
      <c r="C97" t="s">
        <v>124</v>
      </c>
      <c r="D97" t="s">
        <v>119</v>
      </c>
      <c r="E97" s="4">
        <v>6268</v>
      </c>
      <c r="F97" s="5">
        <v>2180</v>
      </c>
      <c r="G97" s="25">
        <f t="shared" si="4"/>
        <v>13664240</v>
      </c>
      <c r="H97" s="4">
        <v>6388</v>
      </c>
      <c r="I97" s="5">
        <v>6138</v>
      </c>
      <c r="J97" s="25">
        <f t="shared" si="5"/>
        <v>39209544</v>
      </c>
      <c r="K97" s="4">
        <v>6450</v>
      </c>
      <c r="L97" s="6" t="s">
        <v>8</v>
      </c>
      <c r="M97" s="6">
        <v>0</v>
      </c>
      <c r="N97" s="25">
        <f>SUM(Gemeindeergebnisse[[#This Row],[Ergebnis 2024
CHF ca.]]+Gemeindeergebnisse[[#This Row],[Ergebnis 2023
CHF ca.]]+Gemeindeergebnisse[[#This Row],[Ergebnis 2025
CHF]])</f>
        <v>52873784</v>
      </c>
    </row>
    <row r="98" spans="1:14" ht="15.95" customHeight="1">
      <c r="A98">
        <v>94</v>
      </c>
      <c r="B98" s="3">
        <v>141</v>
      </c>
      <c r="C98" t="s">
        <v>125</v>
      </c>
      <c r="D98" t="s">
        <v>119</v>
      </c>
      <c r="E98" s="4">
        <v>18550</v>
      </c>
      <c r="F98" s="5">
        <v>584</v>
      </c>
      <c r="G98" s="25">
        <f t="shared" si="4"/>
        <v>10833200</v>
      </c>
      <c r="H98" s="4">
        <v>18487</v>
      </c>
      <c r="I98" s="5">
        <v>894</v>
      </c>
      <c r="J98" s="25">
        <f t="shared" si="5"/>
        <v>16527378</v>
      </c>
      <c r="K98" s="4">
        <v>18805</v>
      </c>
      <c r="L98" s="6" t="s">
        <v>8</v>
      </c>
      <c r="M98" s="6">
        <v>0</v>
      </c>
      <c r="N98" s="25">
        <f>SUM(Gemeindeergebnisse[[#This Row],[Ergebnis 2024
CHF ca.]]+Gemeindeergebnisse[[#This Row],[Ergebnis 2023
CHF ca.]]+Gemeindeergebnisse[[#This Row],[Ergebnis 2025
CHF]])</f>
        <v>27360578</v>
      </c>
    </row>
    <row r="99" spans="1:14" ht="15.95" customHeight="1">
      <c r="A99">
        <v>95</v>
      </c>
      <c r="B99" s="3">
        <v>151</v>
      </c>
      <c r="C99" t="s">
        <v>126</v>
      </c>
      <c r="D99" t="s">
        <v>127</v>
      </c>
      <c r="E99" s="4">
        <v>5585</v>
      </c>
      <c r="F99" s="5">
        <v>5438</v>
      </c>
      <c r="G99" s="25">
        <f t="shared" si="4"/>
        <v>30371230</v>
      </c>
      <c r="H99" s="4">
        <v>5550</v>
      </c>
      <c r="I99" s="5">
        <v>848</v>
      </c>
      <c r="J99" s="25">
        <f t="shared" si="5"/>
        <v>4706400</v>
      </c>
      <c r="K99" s="4">
        <v>5745</v>
      </c>
      <c r="L99" s="6" t="s">
        <v>8</v>
      </c>
      <c r="M99" s="6">
        <v>0</v>
      </c>
      <c r="N99" s="25">
        <f>SUM(Gemeindeergebnisse[[#This Row],[Ergebnis 2024
CHF ca.]]+Gemeindeergebnisse[[#This Row],[Ergebnis 2023
CHF ca.]]+Gemeindeergebnisse[[#This Row],[Ergebnis 2025
CHF]])</f>
        <v>35077630</v>
      </c>
    </row>
    <row r="100" spans="1:14" ht="15.95" customHeight="1">
      <c r="A100">
        <v>96</v>
      </c>
      <c r="B100" s="3">
        <v>152</v>
      </c>
      <c r="C100" t="s">
        <v>128</v>
      </c>
      <c r="D100" t="s">
        <v>127</v>
      </c>
      <c r="E100" s="4">
        <v>6753</v>
      </c>
      <c r="F100" s="5">
        <v>979</v>
      </c>
      <c r="G100" s="25">
        <f t="shared" si="4"/>
        <v>6611187</v>
      </c>
      <c r="H100" s="4">
        <v>6763</v>
      </c>
      <c r="I100" s="5">
        <v>1481</v>
      </c>
      <c r="J100" s="25">
        <f t="shared" si="5"/>
        <v>10016003</v>
      </c>
      <c r="K100" s="4">
        <v>6785</v>
      </c>
      <c r="L100" s="6" t="s">
        <v>8</v>
      </c>
      <c r="M100" s="6">
        <v>0</v>
      </c>
      <c r="N100" s="25">
        <f>SUM(Gemeindeergebnisse[[#This Row],[Ergebnis 2024
CHF ca.]]+Gemeindeergebnisse[[#This Row],[Ergebnis 2023
CHF ca.]]+Gemeindeergebnisse[[#This Row],[Ergebnis 2025
CHF]])</f>
        <v>16627190</v>
      </c>
    </row>
    <row r="101" spans="1:14" ht="15.95" customHeight="1">
      <c r="A101">
        <v>97</v>
      </c>
      <c r="B101" s="3">
        <v>153</v>
      </c>
      <c r="C101" t="s">
        <v>129</v>
      </c>
      <c r="D101" t="s">
        <v>127</v>
      </c>
      <c r="E101" s="4">
        <v>8986</v>
      </c>
      <c r="F101" s="5">
        <v>206</v>
      </c>
      <c r="G101" s="25">
        <f t="shared" ref="G101:G132" si="6">E101*F101</f>
        <v>1851116</v>
      </c>
      <c r="H101" s="4">
        <v>9146</v>
      </c>
      <c r="I101" s="5">
        <v>565</v>
      </c>
      <c r="J101" s="25">
        <f t="shared" ref="J101:J132" si="7">H101*I101</f>
        <v>5167490</v>
      </c>
      <c r="K101" s="4">
        <v>9235</v>
      </c>
      <c r="L101" s="6" t="s">
        <v>8</v>
      </c>
      <c r="M101" s="6">
        <v>0</v>
      </c>
      <c r="N101" s="25">
        <f>SUM(Gemeindeergebnisse[[#This Row],[Ergebnis 2024
CHF ca.]]+Gemeindeergebnisse[[#This Row],[Ergebnis 2023
CHF ca.]]+Gemeindeergebnisse[[#This Row],[Ergebnis 2025
CHF]])</f>
        <v>7018606</v>
      </c>
    </row>
    <row r="102" spans="1:14" ht="15.95" customHeight="1">
      <c r="A102">
        <v>98</v>
      </c>
      <c r="B102" s="3">
        <v>154</v>
      </c>
      <c r="C102" t="s">
        <v>130</v>
      </c>
      <c r="D102" t="s">
        <v>127</v>
      </c>
      <c r="E102" s="4">
        <v>15102</v>
      </c>
      <c r="F102" s="5">
        <v>280</v>
      </c>
      <c r="G102" s="25">
        <f t="shared" si="6"/>
        <v>4228560</v>
      </c>
      <c r="H102" s="4">
        <v>15088</v>
      </c>
      <c r="I102" s="5">
        <v>766</v>
      </c>
      <c r="J102" s="25">
        <f t="shared" si="7"/>
        <v>11557408</v>
      </c>
      <c r="K102" s="4">
        <v>15142</v>
      </c>
      <c r="L102" s="6" t="s">
        <v>8</v>
      </c>
      <c r="M102" s="6">
        <v>0</v>
      </c>
      <c r="N102" s="25">
        <f>SUM(Gemeindeergebnisse[[#This Row],[Ergebnis 2024
CHF ca.]]+Gemeindeergebnisse[[#This Row],[Ergebnis 2023
CHF ca.]]+Gemeindeergebnisse[[#This Row],[Ergebnis 2025
CHF]])</f>
        <v>15785968</v>
      </c>
    </row>
    <row r="103" spans="1:14" ht="15.95" customHeight="1">
      <c r="A103">
        <v>99</v>
      </c>
      <c r="B103" s="3">
        <v>155</v>
      </c>
      <c r="C103" t="s">
        <v>131</v>
      </c>
      <c r="D103" t="s">
        <v>127</v>
      </c>
      <c r="E103" s="4">
        <v>11662</v>
      </c>
      <c r="F103" s="5">
        <v>221</v>
      </c>
      <c r="G103" s="25">
        <f t="shared" si="6"/>
        <v>2577302</v>
      </c>
      <c r="H103" s="4">
        <v>11745</v>
      </c>
      <c r="I103" s="5">
        <v>536</v>
      </c>
      <c r="J103" s="25">
        <f t="shared" si="7"/>
        <v>6295320</v>
      </c>
      <c r="K103" s="4">
        <v>11742</v>
      </c>
      <c r="L103" s="6" t="s">
        <v>8</v>
      </c>
      <c r="M103" s="6">
        <v>0</v>
      </c>
      <c r="N103" s="25">
        <f>SUM(Gemeindeergebnisse[[#This Row],[Ergebnis 2024
CHF ca.]]+Gemeindeergebnisse[[#This Row],[Ergebnis 2023
CHF ca.]]+Gemeindeergebnisse[[#This Row],[Ergebnis 2025
CHF]])</f>
        <v>8872622</v>
      </c>
    </row>
    <row r="104" spans="1:14" ht="15.95" customHeight="1">
      <c r="A104">
        <v>100</v>
      </c>
      <c r="B104" s="3">
        <v>156</v>
      </c>
      <c r="C104" t="s">
        <v>127</v>
      </c>
      <c r="D104" t="s">
        <v>127</v>
      </c>
      <c r="E104" s="4">
        <v>14742</v>
      </c>
      <c r="F104" s="5">
        <v>443</v>
      </c>
      <c r="G104" s="25">
        <f t="shared" si="6"/>
        <v>6530706</v>
      </c>
      <c r="H104" s="4">
        <v>14831</v>
      </c>
      <c r="I104" s="5">
        <v>70</v>
      </c>
      <c r="J104" s="25">
        <f t="shared" si="7"/>
        <v>1038170</v>
      </c>
      <c r="K104" s="4">
        <v>14943</v>
      </c>
      <c r="L104" s="6" t="s">
        <v>8</v>
      </c>
      <c r="M104" s="6">
        <v>0</v>
      </c>
      <c r="N104" s="25">
        <f>SUM(Gemeindeergebnisse[[#This Row],[Ergebnis 2024
CHF ca.]]+Gemeindeergebnisse[[#This Row],[Ergebnis 2023
CHF ca.]]+Gemeindeergebnisse[[#This Row],[Ergebnis 2025
CHF]])</f>
        <v>7568876</v>
      </c>
    </row>
    <row r="105" spans="1:14" ht="15.95" customHeight="1">
      <c r="A105">
        <v>101</v>
      </c>
      <c r="B105" s="3">
        <v>157</v>
      </c>
      <c r="C105" t="s">
        <v>132</v>
      </c>
      <c r="D105" t="s">
        <v>127</v>
      </c>
      <c r="E105" s="4">
        <v>5075</v>
      </c>
      <c r="F105" s="5">
        <v>143</v>
      </c>
      <c r="G105" s="25">
        <f t="shared" si="6"/>
        <v>725725</v>
      </c>
      <c r="H105" s="4">
        <v>5145</v>
      </c>
      <c r="I105" s="5">
        <v>741</v>
      </c>
      <c r="J105" s="25">
        <f t="shared" si="7"/>
        <v>3812445</v>
      </c>
      <c r="K105" s="4">
        <v>5184</v>
      </c>
      <c r="L105" s="6" t="s">
        <v>8</v>
      </c>
      <c r="M105" s="6">
        <v>0</v>
      </c>
      <c r="N105" s="25">
        <f>SUM(Gemeindeergebnisse[[#This Row],[Ergebnis 2024
CHF ca.]]+Gemeindeergebnisse[[#This Row],[Ergebnis 2023
CHF ca.]]+Gemeindeergebnisse[[#This Row],[Ergebnis 2025
CHF]])</f>
        <v>4538170</v>
      </c>
    </row>
    <row r="106" spans="1:14" ht="15.95" customHeight="1">
      <c r="A106">
        <v>102</v>
      </c>
      <c r="B106" s="3">
        <v>158</v>
      </c>
      <c r="C106" t="s">
        <v>133</v>
      </c>
      <c r="D106" t="s">
        <v>127</v>
      </c>
      <c r="E106" s="4">
        <v>15059</v>
      </c>
      <c r="F106" s="5">
        <v>-481</v>
      </c>
      <c r="G106" s="26">
        <f t="shared" si="6"/>
        <v>-7243379</v>
      </c>
      <c r="H106" s="4">
        <v>15124</v>
      </c>
      <c r="I106" s="5">
        <v>1026</v>
      </c>
      <c r="J106" s="25">
        <f t="shared" si="7"/>
        <v>15517224</v>
      </c>
      <c r="K106" s="4">
        <v>15211</v>
      </c>
      <c r="L106" s="6" t="s">
        <v>8</v>
      </c>
      <c r="M106" s="6">
        <v>0</v>
      </c>
      <c r="N106" s="25">
        <f>SUM(Gemeindeergebnisse[[#This Row],[Ergebnis 2024
CHF ca.]]+Gemeindeergebnisse[[#This Row],[Ergebnis 2023
CHF ca.]]+Gemeindeergebnisse[[#This Row],[Ergebnis 2025
CHF]])</f>
        <v>8273845</v>
      </c>
    </row>
    <row r="107" spans="1:14" ht="15.95" customHeight="1">
      <c r="A107">
        <v>103</v>
      </c>
      <c r="B107" s="3">
        <v>159</v>
      </c>
      <c r="C107" t="s">
        <v>134</v>
      </c>
      <c r="D107" t="s">
        <v>127</v>
      </c>
      <c r="E107" s="4">
        <v>6343</v>
      </c>
      <c r="F107" s="5">
        <v>-981</v>
      </c>
      <c r="G107" s="26">
        <f t="shared" si="6"/>
        <v>-6222483</v>
      </c>
      <c r="H107" s="4">
        <v>6646</v>
      </c>
      <c r="I107" s="5">
        <v>605</v>
      </c>
      <c r="J107" s="25">
        <f t="shared" si="7"/>
        <v>4020830</v>
      </c>
      <c r="K107" s="4">
        <v>6731</v>
      </c>
      <c r="L107" s="6" t="s">
        <v>8</v>
      </c>
      <c r="M107" s="6">
        <v>0</v>
      </c>
      <c r="N107" s="25">
        <f>SUM(Gemeindeergebnisse[[#This Row],[Ergebnis 2024
CHF ca.]]+Gemeindeergebnisse[[#This Row],[Ergebnis 2023
CHF ca.]]+Gemeindeergebnisse[[#This Row],[Ergebnis 2025
CHF]])</f>
        <v>-2201653</v>
      </c>
    </row>
    <row r="108" spans="1:14" ht="15.95" customHeight="1">
      <c r="A108">
        <v>104</v>
      </c>
      <c r="B108" s="3">
        <v>160</v>
      </c>
      <c r="C108" t="s">
        <v>135</v>
      </c>
      <c r="D108" t="s">
        <v>127</v>
      </c>
      <c r="E108" s="4">
        <v>5758</v>
      </c>
      <c r="F108" s="5">
        <v>3203</v>
      </c>
      <c r="G108" s="25">
        <f t="shared" si="6"/>
        <v>18442874</v>
      </c>
      <c r="H108" s="4">
        <v>5725</v>
      </c>
      <c r="I108" s="5">
        <v>546</v>
      </c>
      <c r="J108" s="25">
        <f t="shared" si="7"/>
        <v>3125850</v>
      </c>
      <c r="K108" s="4">
        <v>5775</v>
      </c>
      <c r="L108" s="6" t="s">
        <v>8</v>
      </c>
      <c r="M108" s="6">
        <v>0</v>
      </c>
      <c r="N108" s="25">
        <f>SUM(Gemeindeergebnisse[[#This Row],[Ergebnis 2024
CHF ca.]]+Gemeindeergebnisse[[#This Row],[Ergebnis 2023
CHF ca.]]+Gemeindeergebnisse[[#This Row],[Ergebnis 2025
CHF]])</f>
        <v>21568724</v>
      </c>
    </row>
    <row r="109" spans="1:14" ht="15.95" customHeight="1">
      <c r="A109">
        <v>105</v>
      </c>
      <c r="B109" s="3">
        <v>161</v>
      </c>
      <c r="C109" t="s">
        <v>136</v>
      </c>
      <c r="D109" t="s">
        <v>127</v>
      </c>
      <c r="E109" s="4">
        <v>13550</v>
      </c>
      <c r="F109" s="5">
        <v>760</v>
      </c>
      <c r="G109" s="25">
        <f t="shared" si="6"/>
        <v>10298000</v>
      </c>
      <c r="H109" s="4">
        <v>13545</v>
      </c>
      <c r="I109" s="5">
        <v>314</v>
      </c>
      <c r="J109" s="25">
        <f t="shared" si="7"/>
        <v>4253130</v>
      </c>
      <c r="K109" s="4">
        <v>13704</v>
      </c>
      <c r="L109" s="6" t="s">
        <v>8</v>
      </c>
      <c r="M109" s="6">
        <v>0</v>
      </c>
      <c r="N109" s="25">
        <f>SUM(Gemeindeergebnisse[[#This Row],[Ergebnis 2024
CHF ca.]]+Gemeindeergebnisse[[#This Row],[Ergebnis 2023
CHF ca.]]+Gemeindeergebnisse[[#This Row],[Ergebnis 2025
CHF]])</f>
        <v>14551130</v>
      </c>
    </row>
    <row r="110" spans="1:14" ht="15.95" customHeight="1">
      <c r="A110">
        <v>106</v>
      </c>
      <c r="B110" s="3">
        <v>172</v>
      </c>
      <c r="C110" t="s">
        <v>137</v>
      </c>
      <c r="D110" t="s">
        <v>138</v>
      </c>
      <c r="E110" s="4">
        <v>6848</v>
      </c>
      <c r="F110" s="5">
        <v>622</v>
      </c>
      <c r="G110" s="25">
        <f t="shared" si="6"/>
        <v>4259456</v>
      </c>
      <c r="H110" s="4">
        <v>6872</v>
      </c>
      <c r="I110" s="5">
        <v>679</v>
      </c>
      <c r="J110" s="25">
        <f t="shared" si="7"/>
        <v>4666088</v>
      </c>
      <c r="K110" s="4">
        <v>6934</v>
      </c>
      <c r="L110" s="6" t="s">
        <v>8</v>
      </c>
      <c r="M110" s="6">
        <v>0</v>
      </c>
      <c r="N110" s="25">
        <f>SUM(Gemeindeergebnisse[[#This Row],[Ergebnis 2024
CHF ca.]]+Gemeindeergebnisse[[#This Row],[Ergebnis 2023
CHF ca.]]+Gemeindeergebnisse[[#This Row],[Ergebnis 2025
CHF]])</f>
        <v>8925544</v>
      </c>
    </row>
    <row r="111" spans="1:14" ht="15.95" customHeight="1">
      <c r="A111">
        <v>107</v>
      </c>
      <c r="B111" s="3">
        <v>173</v>
      </c>
      <c r="C111" t="s">
        <v>139</v>
      </c>
      <c r="D111" t="s">
        <v>138</v>
      </c>
      <c r="E111" s="4">
        <v>3897</v>
      </c>
      <c r="F111" s="5">
        <v>-258</v>
      </c>
      <c r="G111" s="26">
        <f t="shared" si="6"/>
        <v>-1005426</v>
      </c>
      <c r="H111" s="4">
        <v>3951</v>
      </c>
      <c r="I111" s="5">
        <v>617</v>
      </c>
      <c r="J111" s="25">
        <f t="shared" si="7"/>
        <v>2437767</v>
      </c>
      <c r="K111" s="4">
        <v>3959</v>
      </c>
      <c r="L111" s="6" t="s">
        <v>8</v>
      </c>
      <c r="M111" s="6">
        <v>0</v>
      </c>
      <c r="N111" s="25">
        <f>SUM(Gemeindeergebnisse[[#This Row],[Ergebnis 2024
CHF ca.]]+Gemeindeergebnisse[[#This Row],[Ergebnis 2023
CHF ca.]]+Gemeindeergebnisse[[#This Row],[Ergebnis 2025
CHF]])</f>
        <v>1432341</v>
      </c>
    </row>
    <row r="112" spans="1:14" ht="15.95" customHeight="1">
      <c r="A112">
        <v>108</v>
      </c>
      <c r="B112" s="3">
        <v>176</v>
      </c>
      <c r="C112" t="s">
        <v>140</v>
      </c>
      <c r="D112" t="s">
        <v>138</v>
      </c>
      <c r="E112" s="4">
        <v>5860</v>
      </c>
      <c r="F112" s="5">
        <v>766</v>
      </c>
      <c r="G112" s="25">
        <f t="shared" si="6"/>
        <v>4488760</v>
      </c>
      <c r="H112" s="4">
        <v>5852</v>
      </c>
      <c r="I112" s="5">
        <v>-448</v>
      </c>
      <c r="J112" s="26">
        <f t="shared" si="7"/>
        <v>-2621696</v>
      </c>
      <c r="K112" s="4">
        <v>5881</v>
      </c>
      <c r="L112" s="6" t="s">
        <v>8</v>
      </c>
      <c r="M112" s="6">
        <v>0</v>
      </c>
      <c r="N112" s="25">
        <f>SUM(Gemeindeergebnisse[[#This Row],[Ergebnis 2024
CHF ca.]]+Gemeindeergebnisse[[#This Row],[Ergebnis 2023
CHF ca.]]+Gemeindeergebnisse[[#This Row],[Ergebnis 2025
CHF]])</f>
        <v>1867064</v>
      </c>
    </row>
    <row r="113" spans="1:14" ht="15.95" customHeight="1">
      <c r="A113">
        <v>109</v>
      </c>
      <c r="B113" s="3">
        <v>177</v>
      </c>
      <c r="C113" t="s">
        <v>138</v>
      </c>
      <c r="D113" t="s">
        <v>138</v>
      </c>
      <c r="E113" s="4">
        <v>12484</v>
      </c>
      <c r="F113" s="5">
        <v>96</v>
      </c>
      <c r="G113" s="25">
        <f t="shared" si="6"/>
        <v>1198464</v>
      </c>
      <c r="H113" s="4">
        <v>12710</v>
      </c>
      <c r="I113" s="5">
        <v>224</v>
      </c>
      <c r="J113" s="25">
        <f t="shared" si="7"/>
        <v>2847040</v>
      </c>
      <c r="K113" s="4">
        <v>12836</v>
      </c>
      <c r="L113" s="6" t="s">
        <v>8</v>
      </c>
      <c r="M113" s="6">
        <v>0</v>
      </c>
      <c r="N113" s="25">
        <f>SUM(Gemeindeergebnisse[[#This Row],[Ergebnis 2024
CHF ca.]]+Gemeindeergebnisse[[#This Row],[Ergebnis 2023
CHF ca.]]+Gemeindeergebnisse[[#This Row],[Ergebnis 2025
CHF]])</f>
        <v>4045504</v>
      </c>
    </row>
    <row r="114" spans="1:14" ht="15.95" customHeight="1">
      <c r="A114">
        <v>110</v>
      </c>
      <c r="B114" s="3">
        <v>178</v>
      </c>
      <c r="C114" t="s">
        <v>141</v>
      </c>
      <c r="D114" t="s">
        <v>138</v>
      </c>
      <c r="E114" s="4">
        <v>4565</v>
      </c>
      <c r="F114" s="5">
        <v>811</v>
      </c>
      <c r="G114" s="25">
        <f t="shared" si="6"/>
        <v>3702215</v>
      </c>
      <c r="H114" s="4">
        <v>4633</v>
      </c>
      <c r="I114" s="5">
        <v>493</v>
      </c>
      <c r="J114" s="25">
        <f t="shared" si="7"/>
        <v>2284069</v>
      </c>
      <c r="K114" s="4">
        <v>4679</v>
      </c>
      <c r="L114" s="6" t="s">
        <v>8</v>
      </c>
      <c r="M114" s="6">
        <v>0</v>
      </c>
      <c r="N114" s="25">
        <f>SUM(Gemeindeergebnisse[[#This Row],[Ergebnis 2024
CHF ca.]]+Gemeindeergebnisse[[#This Row],[Ergebnis 2023
CHF ca.]]+Gemeindeergebnisse[[#This Row],[Ergebnis 2025
CHF]])</f>
        <v>5986284</v>
      </c>
    </row>
    <row r="115" spans="1:14" ht="15.95" customHeight="1">
      <c r="A115">
        <v>111</v>
      </c>
      <c r="B115" s="3">
        <v>180</v>
      </c>
      <c r="C115" t="s">
        <v>142</v>
      </c>
      <c r="D115" t="s">
        <v>138</v>
      </c>
      <c r="E115" s="4">
        <v>3458</v>
      </c>
      <c r="F115" s="5">
        <v>678</v>
      </c>
      <c r="G115" s="25">
        <f t="shared" si="6"/>
        <v>2344524</v>
      </c>
      <c r="H115" s="4">
        <v>3492</v>
      </c>
      <c r="I115" s="5">
        <v>1407</v>
      </c>
      <c r="J115" s="25">
        <f t="shared" si="7"/>
        <v>4913244</v>
      </c>
      <c r="K115" s="4">
        <v>3461</v>
      </c>
      <c r="L115" s="6" t="s">
        <v>8</v>
      </c>
      <c r="M115" s="6">
        <v>0</v>
      </c>
      <c r="N115" s="25">
        <f>SUM(Gemeindeergebnisse[[#This Row],[Ergebnis 2024
CHF ca.]]+Gemeindeergebnisse[[#This Row],[Ergebnis 2023
CHF ca.]]+Gemeindeergebnisse[[#This Row],[Ergebnis 2025
CHF]])</f>
        <v>7257768</v>
      </c>
    </row>
    <row r="116" spans="1:14" ht="15.95" customHeight="1">
      <c r="A116">
        <v>112</v>
      </c>
      <c r="B116" s="3">
        <v>181</v>
      </c>
      <c r="C116" t="s">
        <v>143</v>
      </c>
      <c r="D116" t="s">
        <v>138</v>
      </c>
      <c r="E116" s="4">
        <v>2079</v>
      </c>
      <c r="F116" s="5">
        <v>691</v>
      </c>
      <c r="G116" s="25">
        <f t="shared" si="6"/>
        <v>1436589</v>
      </c>
      <c r="H116" s="4">
        <v>2115</v>
      </c>
      <c r="I116" s="5">
        <v>962</v>
      </c>
      <c r="J116" s="25">
        <f t="shared" si="7"/>
        <v>2034630</v>
      </c>
      <c r="K116" s="4">
        <v>2201</v>
      </c>
      <c r="L116" s="6" t="s">
        <v>8</v>
      </c>
      <c r="M116" s="6">
        <v>0</v>
      </c>
      <c r="N116" s="25">
        <f>SUM(Gemeindeergebnisse[[#This Row],[Ergebnis 2024
CHF ca.]]+Gemeindeergebnisse[[#This Row],[Ergebnis 2023
CHF ca.]]+Gemeindeergebnisse[[#This Row],[Ergebnis 2025
CHF]])</f>
        <v>3471219</v>
      </c>
    </row>
    <row r="117" spans="1:14" ht="15.95" customHeight="1">
      <c r="A117">
        <v>113</v>
      </c>
      <c r="B117" s="3">
        <v>182</v>
      </c>
      <c r="C117" t="s">
        <v>144</v>
      </c>
      <c r="D117" t="s">
        <v>138</v>
      </c>
      <c r="E117" s="4">
        <v>1025</v>
      </c>
      <c r="F117" s="5">
        <v>843</v>
      </c>
      <c r="G117" s="25">
        <f t="shared" si="6"/>
        <v>864075</v>
      </c>
      <c r="H117" s="4">
        <v>1013</v>
      </c>
      <c r="I117" s="5">
        <v>1172</v>
      </c>
      <c r="J117" s="25">
        <f t="shared" si="7"/>
        <v>1187236</v>
      </c>
      <c r="K117" s="4">
        <v>1015</v>
      </c>
      <c r="L117" s="6" t="s">
        <v>8</v>
      </c>
      <c r="M117" s="6">
        <v>0</v>
      </c>
      <c r="N117" s="25">
        <f>SUM(Gemeindeergebnisse[[#This Row],[Ergebnis 2024
CHF ca.]]+Gemeindeergebnisse[[#This Row],[Ergebnis 2023
CHF ca.]]+Gemeindeergebnisse[[#This Row],[Ergebnis 2025
CHF]])</f>
        <v>2051311</v>
      </c>
    </row>
    <row r="118" spans="1:14" ht="15.95" customHeight="1">
      <c r="A118">
        <v>114</v>
      </c>
      <c r="B118" s="3">
        <v>191</v>
      </c>
      <c r="C118" t="s">
        <v>145</v>
      </c>
      <c r="D118" t="s">
        <v>146</v>
      </c>
      <c r="E118" s="4">
        <v>31440</v>
      </c>
      <c r="F118" s="5">
        <v>219</v>
      </c>
      <c r="G118" s="25">
        <f t="shared" si="6"/>
        <v>6885360</v>
      </c>
      <c r="H118" s="4">
        <v>32469</v>
      </c>
      <c r="I118" s="5">
        <v>210</v>
      </c>
      <c r="J118" s="25">
        <f t="shared" si="7"/>
        <v>6818490</v>
      </c>
      <c r="K118" s="4">
        <v>33142</v>
      </c>
      <c r="L118" s="6" t="s">
        <v>8</v>
      </c>
      <c r="M118" s="6">
        <v>0</v>
      </c>
      <c r="N118" s="25">
        <f>SUM(Gemeindeergebnisse[[#This Row],[Ergebnis 2024
CHF ca.]]+Gemeindeergebnisse[[#This Row],[Ergebnis 2023
CHF ca.]]+Gemeindeergebnisse[[#This Row],[Ergebnis 2025
CHF]])</f>
        <v>13703850</v>
      </c>
    </row>
    <row r="119" spans="1:14" ht="15.95" customHeight="1">
      <c r="A119">
        <v>115</v>
      </c>
      <c r="B119" s="3">
        <v>192</v>
      </c>
      <c r="C119" t="s">
        <v>147</v>
      </c>
      <c r="D119" t="s">
        <v>146</v>
      </c>
      <c r="E119" s="4">
        <v>8812</v>
      </c>
      <c r="F119" s="5">
        <v>-162</v>
      </c>
      <c r="G119" s="26">
        <f t="shared" si="6"/>
        <v>-1427544</v>
      </c>
      <c r="H119" s="4">
        <v>8782</v>
      </c>
      <c r="I119" s="5">
        <v>121</v>
      </c>
      <c r="J119" s="25">
        <f t="shared" si="7"/>
        <v>1062622</v>
      </c>
      <c r="K119" s="4">
        <v>8726</v>
      </c>
      <c r="L119" s="6" t="s">
        <v>8</v>
      </c>
      <c r="M119" s="6">
        <v>0</v>
      </c>
      <c r="N119" s="25">
        <f>SUM(Gemeindeergebnisse[[#This Row],[Ergebnis 2024
CHF ca.]]+Gemeindeergebnisse[[#This Row],[Ergebnis 2023
CHF ca.]]+Gemeindeergebnisse[[#This Row],[Ergebnis 2025
CHF]])</f>
        <v>-364922</v>
      </c>
    </row>
    <row r="120" spans="1:14" ht="15.95" customHeight="1">
      <c r="A120">
        <v>116</v>
      </c>
      <c r="B120" s="3">
        <v>193</v>
      </c>
      <c r="C120" t="s">
        <v>148</v>
      </c>
      <c r="D120" t="s">
        <v>146</v>
      </c>
      <c r="E120" s="4">
        <v>9553</v>
      </c>
      <c r="F120" s="5">
        <v>20</v>
      </c>
      <c r="G120" s="25">
        <f t="shared" si="6"/>
        <v>191060</v>
      </c>
      <c r="H120" s="4">
        <v>9608</v>
      </c>
      <c r="I120" s="5">
        <v>290</v>
      </c>
      <c r="J120" s="25">
        <f t="shared" si="7"/>
        <v>2786320</v>
      </c>
      <c r="K120" s="4">
        <v>9604</v>
      </c>
      <c r="L120" s="6" t="s">
        <v>8</v>
      </c>
      <c r="M120" s="6">
        <v>0</v>
      </c>
      <c r="N120" s="25">
        <f>SUM(Gemeindeergebnisse[[#This Row],[Ergebnis 2024
CHF ca.]]+Gemeindeergebnisse[[#This Row],[Ergebnis 2023
CHF ca.]]+Gemeindeergebnisse[[#This Row],[Ergebnis 2025
CHF]])</f>
        <v>2977380</v>
      </c>
    </row>
    <row r="121" spans="1:14" ht="15.95" customHeight="1">
      <c r="A121">
        <v>117</v>
      </c>
      <c r="B121" s="3">
        <v>194</v>
      </c>
      <c r="C121" t="s">
        <v>149</v>
      </c>
      <c r="D121" t="s">
        <v>146</v>
      </c>
      <c r="E121" s="4">
        <v>5384</v>
      </c>
      <c r="F121" s="5">
        <v>107</v>
      </c>
      <c r="G121" s="25">
        <f t="shared" si="6"/>
        <v>576088</v>
      </c>
      <c r="H121" s="4">
        <v>5402</v>
      </c>
      <c r="I121" s="5">
        <v>-100</v>
      </c>
      <c r="J121" s="26">
        <f t="shared" si="7"/>
        <v>-540200</v>
      </c>
      <c r="K121" s="4">
        <v>5397</v>
      </c>
      <c r="L121" s="6" t="s">
        <v>8</v>
      </c>
      <c r="M121" s="6">
        <v>0</v>
      </c>
      <c r="N121" s="25">
        <f>SUM(Gemeindeergebnisse[[#This Row],[Ergebnis 2024
CHF ca.]]+Gemeindeergebnisse[[#This Row],[Ergebnis 2023
CHF ca.]]+Gemeindeergebnisse[[#This Row],[Ergebnis 2025
CHF]])</f>
        <v>35888</v>
      </c>
    </row>
    <row r="122" spans="1:14" ht="15.95" customHeight="1">
      <c r="A122">
        <v>118</v>
      </c>
      <c r="B122" s="3">
        <v>195</v>
      </c>
      <c r="C122" t="s">
        <v>150</v>
      </c>
      <c r="D122" t="s">
        <v>146</v>
      </c>
      <c r="E122" s="4">
        <v>10901</v>
      </c>
      <c r="F122" s="5">
        <v>-2</v>
      </c>
      <c r="G122" s="26">
        <f t="shared" si="6"/>
        <v>-21802</v>
      </c>
      <c r="H122" s="4">
        <v>10870</v>
      </c>
      <c r="I122" s="5">
        <v>376</v>
      </c>
      <c r="J122" s="25">
        <f t="shared" si="7"/>
        <v>4087120</v>
      </c>
      <c r="K122" s="4">
        <v>10851</v>
      </c>
      <c r="L122" s="6" t="s">
        <v>8</v>
      </c>
      <c r="M122" s="6">
        <v>0</v>
      </c>
      <c r="N122" s="25">
        <f>SUM(Gemeindeergebnisse[[#This Row],[Ergebnis 2024
CHF ca.]]+Gemeindeergebnisse[[#This Row],[Ergebnis 2023
CHF ca.]]+Gemeindeergebnisse[[#This Row],[Ergebnis 2025
CHF]])</f>
        <v>4065318</v>
      </c>
    </row>
    <row r="123" spans="1:14" ht="15.95" customHeight="1">
      <c r="A123">
        <v>119</v>
      </c>
      <c r="B123" s="3">
        <v>196</v>
      </c>
      <c r="C123" t="s">
        <v>151</v>
      </c>
      <c r="D123" t="s">
        <v>146</v>
      </c>
      <c r="E123" s="4">
        <v>4235</v>
      </c>
      <c r="F123" s="5">
        <v>616</v>
      </c>
      <c r="G123" s="25">
        <f t="shared" si="6"/>
        <v>2608760</v>
      </c>
      <c r="H123" s="4">
        <v>4296</v>
      </c>
      <c r="I123" s="5">
        <v>180</v>
      </c>
      <c r="J123" s="25">
        <f t="shared" si="7"/>
        <v>773280</v>
      </c>
      <c r="K123" s="4">
        <v>4442</v>
      </c>
      <c r="L123" s="6" t="s">
        <v>8</v>
      </c>
      <c r="M123" s="6">
        <v>0</v>
      </c>
      <c r="N123" s="25">
        <f>SUM(Gemeindeergebnisse[[#This Row],[Ergebnis 2024
CHF ca.]]+Gemeindeergebnisse[[#This Row],[Ergebnis 2023
CHF ca.]]+Gemeindeergebnisse[[#This Row],[Ergebnis 2025
CHF]])</f>
        <v>3382040</v>
      </c>
    </row>
    <row r="124" spans="1:14" ht="15.95" customHeight="1">
      <c r="A124">
        <v>120</v>
      </c>
      <c r="B124" s="3">
        <v>197</v>
      </c>
      <c r="C124" t="s">
        <v>152</v>
      </c>
      <c r="D124" t="s">
        <v>146</v>
      </c>
      <c r="E124" s="4">
        <v>5164</v>
      </c>
      <c r="F124" s="5">
        <v>400</v>
      </c>
      <c r="G124" s="25">
        <f t="shared" si="6"/>
        <v>2065600</v>
      </c>
      <c r="H124" s="4">
        <v>5244</v>
      </c>
      <c r="I124" s="5">
        <v>-83</v>
      </c>
      <c r="J124" s="26">
        <f t="shared" si="7"/>
        <v>-435252</v>
      </c>
      <c r="K124" s="4">
        <v>5255</v>
      </c>
      <c r="L124" s="6" t="s">
        <v>8</v>
      </c>
      <c r="M124" s="6">
        <v>0</v>
      </c>
      <c r="N124" s="25">
        <f>SUM(Gemeindeergebnisse[[#This Row],[Ergebnis 2024
CHF ca.]]+Gemeindeergebnisse[[#This Row],[Ergebnis 2023
CHF ca.]]+Gemeindeergebnisse[[#This Row],[Ergebnis 2025
CHF]])</f>
        <v>1630348</v>
      </c>
    </row>
    <row r="125" spans="1:14" ht="15.95" customHeight="1">
      <c r="A125">
        <v>121</v>
      </c>
      <c r="B125" s="3">
        <v>198</v>
      </c>
      <c r="C125" t="s">
        <v>146</v>
      </c>
      <c r="D125" t="s">
        <v>146</v>
      </c>
      <c r="E125" s="4">
        <v>36279</v>
      </c>
      <c r="F125" s="5">
        <v>292</v>
      </c>
      <c r="G125" s="25">
        <f t="shared" si="6"/>
        <v>10593468</v>
      </c>
      <c r="H125" s="4">
        <v>36457</v>
      </c>
      <c r="I125" s="5">
        <v>-59</v>
      </c>
      <c r="J125" s="26">
        <f t="shared" si="7"/>
        <v>-2150963</v>
      </c>
      <c r="K125" s="4">
        <v>36941</v>
      </c>
      <c r="L125" s="6" t="s">
        <v>8</v>
      </c>
      <c r="M125" s="6">
        <v>0</v>
      </c>
      <c r="N125" s="25">
        <f>SUM(Gemeindeergebnisse[[#This Row],[Ergebnis 2024
CHF ca.]]+Gemeindeergebnisse[[#This Row],[Ergebnis 2023
CHF ca.]]+Gemeindeergebnisse[[#This Row],[Ergebnis 2025
CHF]])</f>
        <v>8442505</v>
      </c>
    </row>
    <row r="126" spans="1:14" ht="15.95" customHeight="1">
      <c r="A126">
        <v>122</v>
      </c>
      <c r="B126" s="3">
        <v>199</v>
      </c>
      <c r="C126" t="s">
        <v>153</v>
      </c>
      <c r="D126" t="s">
        <v>146</v>
      </c>
      <c r="E126" s="4">
        <v>19717</v>
      </c>
      <c r="F126" s="5">
        <v>995</v>
      </c>
      <c r="G126" s="25">
        <f t="shared" si="6"/>
        <v>19618415</v>
      </c>
      <c r="H126" s="4">
        <v>19822</v>
      </c>
      <c r="I126" s="5">
        <v>223</v>
      </c>
      <c r="J126" s="25">
        <f t="shared" si="7"/>
        <v>4420306</v>
      </c>
      <c r="K126" s="4">
        <v>19906</v>
      </c>
      <c r="L126" s="6" t="s">
        <v>8</v>
      </c>
      <c r="M126" s="6">
        <v>0</v>
      </c>
      <c r="N126" s="25">
        <f>SUM(Gemeindeergebnisse[[#This Row],[Ergebnis 2024
CHF ca.]]+Gemeindeergebnisse[[#This Row],[Ergebnis 2023
CHF ca.]]+Gemeindeergebnisse[[#This Row],[Ergebnis 2025
CHF]])</f>
        <v>24038721</v>
      </c>
    </row>
    <row r="127" spans="1:14" ht="15.95" customHeight="1">
      <c r="A127">
        <v>123</v>
      </c>
      <c r="B127" s="3">
        <v>200</v>
      </c>
      <c r="C127" t="s">
        <v>154</v>
      </c>
      <c r="D127" t="s">
        <v>146</v>
      </c>
      <c r="E127" s="4">
        <v>8192</v>
      </c>
      <c r="F127" s="5">
        <v>1068</v>
      </c>
      <c r="G127" s="25">
        <f t="shared" si="6"/>
        <v>8749056</v>
      </c>
      <c r="H127" s="4">
        <v>8263</v>
      </c>
      <c r="I127" s="5">
        <v>-273</v>
      </c>
      <c r="J127" s="26">
        <f t="shared" si="7"/>
        <v>-2255799</v>
      </c>
      <c r="K127" s="4">
        <v>8256</v>
      </c>
      <c r="L127" s="6" t="s">
        <v>8</v>
      </c>
      <c r="M127" s="6">
        <v>0</v>
      </c>
      <c r="N127" s="25">
        <f>SUM(Gemeindeergebnisse[[#This Row],[Ergebnis 2024
CHF ca.]]+Gemeindeergebnisse[[#This Row],[Ergebnis 2023
CHF ca.]]+Gemeindeergebnisse[[#This Row],[Ergebnis 2025
CHF]])</f>
        <v>6493257</v>
      </c>
    </row>
    <row r="128" spans="1:14" ht="15.95" customHeight="1">
      <c r="A128">
        <v>124</v>
      </c>
      <c r="B128" s="3">
        <v>211</v>
      </c>
      <c r="C128" t="s">
        <v>155</v>
      </c>
      <c r="D128" t="s">
        <v>156</v>
      </c>
      <c r="E128" s="4">
        <v>754</v>
      </c>
      <c r="F128" s="5">
        <v>117</v>
      </c>
      <c r="G128" s="25">
        <f t="shared" si="6"/>
        <v>88218</v>
      </c>
      <c r="H128" s="4">
        <v>770</v>
      </c>
      <c r="I128" s="5">
        <v>35</v>
      </c>
      <c r="J128" s="25">
        <f t="shared" si="7"/>
        <v>26950</v>
      </c>
      <c r="K128" s="4">
        <v>759</v>
      </c>
      <c r="L128" s="6" t="s">
        <v>8</v>
      </c>
      <c r="M128" s="6">
        <v>0</v>
      </c>
      <c r="N128" s="25">
        <f>SUM(Gemeindeergebnisse[[#This Row],[Ergebnis 2024
CHF ca.]]+Gemeindeergebnisse[[#This Row],[Ergebnis 2023
CHF ca.]]+Gemeindeergebnisse[[#This Row],[Ergebnis 2025
CHF]])</f>
        <v>115168</v>
      </c>
    </row>
    <row r="129" spans="1:14" ht="15.95" customHeight="1">
      <c r="A129">
        <v>125</v>
      </c>
      <c r="B129" s="3">
        <v>213</v>
      </c>
      <c r="C129" t="s">
        <v>157</v>
      </c>
      <c r="D129" t="s">
        <v>156</v>
      </c>
      <c r="E129" s="4">
        <v>2182</v>
      </c>
      <c r="F129" s="5">
        <v>553</v>
      </c>
      <c r="G129" s="25">
        <f t="shared" si="6"/>
        <v>1206646</v>
      </c>
      <c r="H129" s="4">
        <v>2239</v>
      </c>
      <c r="I129" s="5">
        <v>1028</v>
      </c>
      <c r="J129" s="25">
        <f t="shared" si="7"/>
        <v>2301692</v>
      </c>
      <c r="K129" s="4">
        <v>2275</v>
      </c>
      <c r="L129" s="6" t="s">
        <v>8</v>
      </c>
      <c r="M129" s="6">
        <v>0</v>
      </c>
      <c r="N129" s="25">
        <f>SUM(Gemeindeergebnisse[[#This Row],[Ergebnis 2024
CHF ca.]]+Gemeindeergebnisse[[#This Row],[Ergebnis 2023
CHF ca.]]+Gemeindeergebnisse[[#This Row],[Ergebnis 2025
CHF]])</f>
        <v>3508338</v>
      </c>
    </row>
    <row r="130" spans="1:14" ht="15.95" customHeight="1">
      <c r="A130">
        <v>126</v>
      </c>
      <c r="B130" s="3">
        <v>214</v>
      </c>
      <c r="C130" t="s">
        <v>158</v>
      </c>
      <c r="D130" t="s">
        <v>156</v>
      </c>
      <c r="E130" s="4">
        <v>1126</v>
      </c>
      <c r="F130" s="5">
        <v>293</v>
      </c>
      <c r="G130" s="25">
        <f t="shared" si="6"/>
        <v>329918</v>
      </c>
      <c r="H130" s="4">
        <v>1157</v>
      </c>
      <c r="I130" s="5">
        <v>872</v>
      </c>
      <c r="J130" s="25">
        <f t="shared" si="7"/>
        <v>1008904</v>
      </c>
      <c r="K130" s="4">
        <v>1204</v>
      </c>
      <c r="L130" s="6" t="s">
        <v>8</v>
      </c>
      <c r="M130" s="6">
        <v>0</v>
      </c>
      <c r="N130" s="25">
        <f>SUM(Gemeindeergebnisse[[#This Row],[Ergebnis 2024
CHF ca.]]+Gemeindeergebnisse[[#This Row],[Ergebnis 2023
CHF ca.]]+Gemeindeergebnisse[[#This Row],[Ergebnis 2025
CHF]])</f>
        <v>1338822</v>
      </c>
    </row>
    <row r="131" spans="1:14" ht="15.95" customHeight="1">
      <c r="A131">
        <v>127</v>
      </c>
      <c r="B131" s="3">
        <v>215</v>
      </c>
      <c r="C131" t="s">
        <v>159</v>
      </c>
      <c r="D131" t="s">
        <v>156</v>
      </c>
      <c r="E131" s="4">
        <v>842</v>
      </c>
      <c r="F131" s="5">
        <v>257</v>
      </c>
      <c r="G131" s="25">
        <f t="shared" si="6"/>
        <v>216394</v>
      </c>
      <c r="H131" s="4">
        <v>836</v>
      </c>
      <c r="I131" s="5">
        <v>871</v>
      </c>
      <c r="J131" s="25">
        <f t="shared" si="7"/>
        <v>728156</v>
      </c>
      <c r="K131" s="4">
        <v>843</v>
      </c>
      <c r="L131" s="6" t="s">
        <v>8</v>
      </c>
      <c r="M131" s="6">
        <v>0</v>
      </c>
      <c r="N131" s="25">
        <f>SUM(Gemeindeergebnisse[[#This Row],[Ergebnis 2024
CHF ca.]]+Gemeindeergebnisse[[#This Row],[Ergebnis 2023
CHF ca.]]+Gemeindeergebnisse[[#This Row],[Ergebnis 2025
CHF]])</f>
        <v>944550</v>
      </c>
    </row>
    <row r="132" spans="1:14" ht="15.95" customHeight="1">
      <c r="A132">
        <v>128</v>
      </c>
      <c r="B132" s="3">
        <v>216</v>
      </c>
      <c r="C132" t="s">
        <v>160</v>
      </c>
      <c r="D132" t="s">
        <v>156</v>
      </c>
      <c r="E132" s="4">
        <v>1737</v>
      </c>
      <c r="F132" s="5">
        <v>326</v>
      </c>
      <c r="G132" s="25">
        <f t="shared" si="6"/>
        <v>566262</v>
      </c>
      <c r="H132" s="4">
        <v>1730</v>
      </c>
      <c r="I132" s="5">
        <v>156</v>
      </c>
      <c r="J132" s="25">
        <f t="shared" si="7"/>
        <v>269880</v>
      </c>
      <c r="K132" s="4">
        <v>1727</v>
      </c>
      <c r="L132" s="6" t="s">
        <v>8</v>
      </c>
      <c r="M132" s="6">
        <v>0</v>
      </c>
      <c r="N132" s="25">
        <f>SUM(Gemeindeergebnisse[[#This Row],[Ergebnis 2024
CHF ca.]]+Gemeindeergebnisse[[#This Row],[Ergebnis 2023
CHF ca.]]+Gemeindeergebnisse[[#This Row],[Ergebnis 2025
CHF]])</f>
        <v>836142</v>
      </c>
    </row>
    <row r="133" spans="1:14" ht="15.95" customHeight="1">
      <c r="A133">
        <v>129</v>
      </c>
      <c r="B133" s="3">
        <v>218</v>
      </c>
      <c r="C133" t="s">
        <v>161</v>
      </c>
      <c r="D133" t="s">
        <v>156</v>
      </c>
      <c r="E133" s="4">
        <v>1024</v>
      </c>
      <c r="F133" s="5">
        <v>1597</v>
      </c>
      <c r="G133" s="25">
        <f t="shared" ref="G133:G164" si="8">E133*F133</f>
        <v>1635328</v>
      </c>
      <c r="H133" s="4">
        <v>1023</v>
      </c>
      <c r="I133" s="5">
        <v>735</v>
      </c>
      <c r="J133" s="25">
        <f t="shared" ref="J133:J164" si="9">H133*I133</f>
        <v>751905</v>
      </c>
      <c r="K133" s="4">
        <v>1025</v>
      </c>
      <c r="L133" s="6" t="s">
        <v>8</v>
      </c>
      <c r="M133" s="6">
        <v>0</v>
      </c>
      <c r="N133" s="25">
        <f>SUM(Gemeindeergebnisse[[#This Row],[Ergebnis 2024
CHF ca.]]+Gemeindeergebnisse[[#This Row],[Ergebnis 2023
CHF ca.]]+Gemeindeergebnisse[[#This Row],[Ergebnis 2025
CHF]])</f>
        <v>2387233</v>
      </c>
    </row>
    <row r="134" spans="1:14" ht="15.95" customHeight="1">
      <c r="A134">
        <v>130</v>
      </c>
      <c r="B134" s="3">
        <v>219</v>
      </c>
      <c r="C134" t="s">
        <v>162</v>
      </c>
      <c r="D134" t="s">
        <v>156</v>
      </c>
      <c r="E134" s="4">
        <v>3757</v>
      </c>
      <c r="F134" s="5">
        <v>456</v>
      </c>
      <c r="G134" s="25">
        <f t="shared" si="8"/>
        <v>1713192</v>
      </c>
      <c r="H134" s="4">
        <v>3891</v>
      </c>
      <c r="I134" s="5">
        <v>735</v>
      </c>
      <c r="J134" s="25">
        <f t="shared" si="9"/>
        <v>2859885</v>
      </c>
      <c r="K134" s="4">
        <v>3940</v>
      </c>
      <c r="L134" s="6" t="s">
        <v>8</v>
      </c>
      <c r="M134" s="6">
        <v>0</v>
      </c>
      <c r="N134" s="25">
        <f>SUM(Gemeindeergebnisse[[#This Row],[Ergebnis 2024
CHF ca.]]+Gemeindeergebnisse[[#This Row],[Ergebnis 2023
CHF ca.]]+Gemeindeergebnisse[[#This Row],[Ergebnis 2025
CHF]])</f>
        <v>4573077</v>
      </c>
    </row>
    <row r="135" spans="1:14" ht="15.95" customHeight="1">
      <c r="A135">
        <v>131</v>
      </c>
      <c r="B135" s="3">
        <v>220</v>
      </c>
      <c r="C135" t="s">
        <v>163</v>
      </c>
      <c r="D135" t="s">
        <v>156</v>
      </c>
      <c r="E135" s="4">
        <v>1163</v>
      </c>
      <c r="F135" s="5">
        <v>824</v>
      </c>
      <c r="G135" s="25">
        <f t="shared" si="8"/>
        <v>958312</v>
      </c>
      <c r="H135" s="4">
        <v>1164</v>
      </c>
      <c r="I135" s="5">
        <v>425</v>
      </c>
      <c r="J135" s="25">
        <f t="shared" si="9"/>
        <v>494700</v>
      </c>
      <c r="K135" s="4">
        <v>1163</v>
      </c>
      <c r="L135" s="6" t="s">
        <v>8</v>
      </c>
      <c r="M135" s="6">
        <v>0</v>
      </c>
      <c r="N135" s="25">
        <f>SUM(Gemeindeergebnisse[[#This Row],[Ergebnis 2024
CHF ca.]]+Gemeindeergebnisse[[#This Row],[Ergebnis 2023
CHF ca.]]+Gemeindeergebnisse[[#This Row],[Ergebnis 2025
CHF]])</f>
        <v>1453012</v>
      </c>
    </row>
    <row r="136" spans="1:14" ht="15.95" customHeight="1">
      <c r="A136">
        <v>132</v>
      </c>
      <c r="B136" s="3">
        <v>221</v>
      </c>
      <c r="C136" t="s">
        <v>164</v>
      </c>
      <c r="D136" t="s">
        <v>156</v>
      </c>
      <c r="E136" s="4">
        <v>3219</v>
      </c>
      <c r="F136" s="5">
        <v>963</v>
      </c>
      <c r="G136" s="25">
        <f t="shared" si="8"/>
        <v>3099897</v>
      </c>
      <c r="H136" s="4">
        <v>3228</v>
      </c>
      <c r="I136" s="5">
        <v>225</v>
      </c>
      <c r="J136" s="25">
        <f t="shared" si="9"/>
        <v>726300</v>
      </c>
      <c r="K136" s="4">
        <v>3208</v>
      </c>
      <c r="L136" s="6" t="s">
        <v>8</v>
      </c>
      <c r="M136" s="6">
        <v>0</v>
      </c>
      <c r="N136" s="25">
        <f>SUM(Gemeindeergebnisse[[#This Row],[Ergebnis 2024
CHF ca.]]+Gemeindeergebnisse[[#This Row],[Ergebnis 2023
CHF ca.]]+Gemeindeergebnisse[[#This Row],[Ergebnis 2025
CHF]])</f>
        <v>3826197</v>
      </c>
    </row>
    <row r="137" spans="1:14" ht="15.95" customHeight="1">
      <c r="A137">
        <v>133</v>
      </c>
      <c r="B137" s="3">
        <v>223</v>
      </c>
      <c r="C137" t="s">
        <v>165</v>
      </c>
      <c r="D137" t="s">
        <v>156</v>
      </c>
      <c r="E137" s="4">
        <v>5758</v>
      </c>
      <c r="F137" s="5">
        <v>222</v>
      </c>
      <c r="G137" s="25">
        <f t="shared" si="8"/>
        <v>1278276</v>
      </c>
      <c r="H137" s="4">
        <v>5751</v>
      </c>
      <c r="I137" s="5">
        <v>778</v>
      </c>
      <c r="J137" s="25">
        <f t="shared" si="9"/>
        <v>4474278</v>
      </c>
      <c r="K137" s="4">
        <v>5773</v>
      </c>
      <c r="L137" s="6" t="s">
        <v>8</v>
      </c>
      <c r="M137" s="6">
        <v>0</v>
      </c>
      <c r="N137" s="25">
        <f>SUM(Gemeindeergebnisse[[#This Row],[Ergebnis 2024
CHF ca.]]+Gemeindeergebnisse[[#This Row],[Ergebnis 2023
CHF ca.]]+Gemeindeergebnisse[[#This Row],[Ergebnis 2025
CHF]])</f>
        <v>5752554</v>
      </c>
    </row>
    <row r="138" spans="1:14" ht="15.95" customHeight="1">
      <c r="A138">
        <v>134</v>
      </c>
      <c r="B138" s="3">
        <v>224</v>
      </c>
      <c r="C138" t="s">
        <v>166</v>
      </c>
      <c r="D138" t="s">
        <v>156</v>
      </c>
      <c r="E138" s="4">
        <v>4124</v>
      </c>
      <c r="F138" s="5">
        <v>315</v>
      </c>
      <c r="G138" s="25">
        <f t="shared" si="8"/>
        <v>1299060</v>
      </c>
      <c r="H138" s="4">
        <v>4145</v>
      </c>
      <c r="I138" s="5">
        <v>721</v>
      </c>
      <c r="J138" s="25">
        <f t="shared" si="9"/>
        <v>2988545</v>
      </c>
      <c r="K138" s="4">
        <v>4166</v>
      </c>
      <c r="L138" s="6" t="s">
        <v>8</v>
      </c>
      <c r="M138" s="6">
        <v>0</v>
      </c>
      <c r="N138" s="25">
        <f>SUM(Gemeindeergebnisse[[#This Row],[Ergebnis 2024
CHF ca.]]+Gemeindeergebnisse[[#This Row],[Ergebnis 2023
CHF ca.]]+Gemeindeergebnisse[[#This Row],[Ergebnis 2025
CHF]])</f>
        <v>4287605</v>
      </c>
    </row>
    <row r="139" spans="1:14" ht="15.95" customHeight="1">
      <c r="A139">
        <v>135</v>
      </c>
      <c r="B139" s="3">
        <v>225</v>
      </c>
      <c r="C139" t="s">
        <v>167</v>
      </c>
      <c r="D139" t="s">
        <v>156</v>
      </c>
      <c r="E139" s="4">
        <v>2812</v>
      </c>
      <c r="F139" s="5">
        <v>62</v>
      </c>
      <c r="G139" s="25">
        <f t="shared" si="8"/>
        <v>174344</v>
      </c>
      <c r="H139" s="4">
        <v>2840</v>
      </c>
      <c r="I139" s="5">
        <v>-24</v>
      </c>
      <c r="J139" s="25">
        <f t="shared" si="9"/>
        <v>-68160</v>
      </c>
      <c r="K139" s="4">
        <v>2892</v>
      </c>
      <c r="L139" s="6" t="s">
        <v>8</v>
      </c>
      <c r="M139" s="6">
        <v>0</v>
      </c>
      <c r="N139" s="25">
        <f>SUM(Gemeindeergebnisse[[#This Row],[Ergebnis 2024
CHF ca.]]+Gemeindeergebnisse[[#This Row],[Ergebnis 2023
CHF ca.]]+Gemeindeergebnisse[[#This Row],[Ergebnis 2025
CHF]])</f>
        <v>106184</v>
      </c>
    </row>
    <row r="140" spans="1:14" ht="15.95" customHeight="1">
      <c r="A140">
        <v>136</v>
      </c>
      <c r="B140" s="3">
        <v>226</v>
      </c>
      <c r="C140" t="s">
        <v>168</v>
      </c>
      <c r="D140" t="s">
        <v>156</v>
      </c>
      <c r="E140" s="4">
        <v>775</v>
      </c>
      <c r="F140" s="5">
        <v>1412</v>
      </c>
      <c r="G140" s="25">
        <f t="shared" si="8"/>
        <v>1094300</v>
      </c>
      <c r="H140" s="4">
        <v>785</v>
      </c>
      <c r="I140" s="5">
        <v>1697</v>
      </c>
      <c r="J140" s="25">
        <f t="shared" si="9"/>
        <v>1332145</v>
      </c>
      <c r="K140" s="4">
        <v>787</v>
      </c>
      <c r="L140" s="6" t="s">
        <v>8</v>
      </c>
      <c r="M140" s="6">
        <v>0</v>
      </c>
      <c r="N140" s="25">
        <f>SUM(Gemeindeergebnisse[[#This Row],[Ergebnis 2024
CHF ca.]]+Gemeindeergebnisse[[#This Row],[Ergebnis 2023
CHF ca.]]+Gemeindeergebnisse[[#This Row],[Ergebnis 2025
CHF]])</f>
        <v>2426445</v>
      </c>
    </row>
    <row r="141" spans="1:14" ht="15.95" customHeight="1">
      <c r="A141">
        <v>137</v>
      </c>
      <c r="B141" s="3">
        <v>227</v>
      </c>
      <c r="C141" t="s">
        <v>169</v>
      </c>
      <c r="D141" t="s">
        <v>156</v>
      </c>
      <c r="E141" s="4">
        <v>7846</v>
      </c>
      <c r="F141" s="5">
        <v>552</v>
      </c>
      <c r="G141" s="25">
        <f t="shared" si="8"/>
        <v>4330992</v>
      </c>
      <c r="H141" s="4">
        <v>7952</v>
      </c>
      <c r="I141" s="5">
        <v>774</v>
      </c>
      <c r="J141" s="25">
        <f t="shared" si="9"/>
        <v>6154848</v>
      </c>
      <c r="K141" s="4">
        <v>7973</v>
      </c>
      <c r="L141" s="6" t="s">
        <v>8</v>
      </c>
      <c r="M141" s="6">
        <v>0</v>
      </c>
      <c r="N141" s="25">
        <f>SUM(Gemeindeergebnisse[[#This Row],[Ergebnis 2024
CHF ca.]]+Gemeindeergebnisse[[#This Row],[Ergebnis 2023
CHF ca.]]+Gemeindeergebnisse[[#This Row],[Ergebnis 2025
CHF]])</f>
        <v>10485840</v>
      </c>
    </row>
    <row r="142" spans="1:14" ht="15.95" customHeight="1">
      <c r="A142">
        <v>138</v>
      </c>
      <c r="B142" s="3">
        <v>228</v>
      </c>
      <c r="C142" t="s">
        <v>170</v>
      </c>
      <c r="D142" t="s">
        <v>156</v>
      </c>
      <c r="E142" s="4">
        <v>5177</v>
      </c>
      <c r="F142" s="5">
        <v>290</v>
      </c>
      <c r="G142" s="25">
        <f t="shared" si="8"/>
        <v>1501330</v>
      </c>
      <c r="H142" s="4">
        <v>5287</v>
      </c>
      <c r="I142" s="5">
        <v>358</v>
      </c>
      <c r="J142" s="25">
        <f t="shared" si="9"/>
        <v>1892746</v>
      </c>
      <c r="K142" s="4">
        <v>5359</v>
      </c>
      <c r="L142" s="6" t="s">
        <v>8</v>
      </c>
      <c r="M142" s="6">
        <v>0</v>
      </c>
      <c r="N142" s="25">
        <f>SUM(Gemeindeergebnisse[[#This Row],[Ergebnis 2024
CHF ca.]]+Gemeindeergebnisse[[#This Row],[Ergebnis 2023
CHF ca.]]+Gemeindeergebnisse[[#This Row],[Ergebnis 2025
CHF]])</f>
        <v>3394076</v>
      </c>
    </row>
    <row r="143" spans="1:14" ht="15.95" customHeight="1">
      <c r="A143">
        <v>139</v>
      </c>
      <c r="B143" s="3">
        <v>230</v>
      </c>
      <c r="C143" t="s">
        <v>156</v>
      </c>
      <c r="D143" t="s">
        <v>156</v>
      </c>
      <c r="E143" s="4">
        <v>118989</v>
      </c>
      <c r="F143" s="5">
        <v>-24</v>
      </c>
      <c r="G143" s="26">
        <f t="shared" si="8"/>
        <v>-2855736</v>
      </c>
      <c r="H143" s="4">
        <v>120136</v>
      </c>
      <c r="I143" s="5">
        <v>349</v>
      </c>
      <c r="J143" s="25">
        <f t="shared" si="9"/>
        <v>41927464</v>
      </c>
      <c r="K143" s="4">
        <v>120491</v>
      </c>
      <c r="L143" s="6" t="s">
        <v>8</v>
      </c>
      <c r="M143" s="6">
        <v>0</v>
      </c>
      <c r="N143" s="25">
        <f>SUM(Gemeindeergebnisse[[#This Row],[Ergebnis 2024
CHF ca.]]+Gemeindeergebnisse[[#This Row],[Ergebnis 2023
CHF ca.]]+Gemeindeergebnisse[[#This Row],[Ergebnis 2025
CHF]])</f>
        <v>39071728</v>
      </c>
    </row>
    <row r="144" spans="1:14" ht="15.95" customHeight="1">
      <c r="A144">
        <v>140</v>
      </c>
      <c r="B144" s="3">
        <v>231</v>
      </c>
      <c r="C144" t="s">
        <v>171</v>
      </c>
      <c r="D144" t="s">
        <v>156</v>
      </c>
      <c r="E144" s="4">
        <v>6712</v>
      </c>
      <c r="F144" s="5">
        <v>817</v>
      </c>
      <c r="G144" s="25">
        <f t="shared" si="8"/>
        <v>5483704</v>
      </c>
      <c r="H144" s="4">
        <v>6799</v>
      </c>
      <c r="I144" s="5">
        <v>827</v>
      </c>
      <c r="J144" s="25">
        <f t="shared" si="9"/>
        <v>5622773</v>
      </c>
      <c r="K144" s="4">
        <v>6846</v>
      </c>
      <c r="L144" s="6" t="s">
        <v>8</v>
      </c>
      <c r="M144" s="6">
        <v>0</v>
      </c>
      <c r="N144" s="25">
        <f>SUM(Gemeindeergebnisse[[#This Row],[Ergebnis 2024
CHF ca.]]+Gemeindeergebnisse[[#This Row],[Ergebnis 2023
CHF ca.]]+Gemeindeergebnisse[[#This Row],[Ergebnis 2025
CHF]])</f>
        <v>11106477</v>
      </c>
    </row>
    <row r="145" spans="1:14" ht="15.95" customHeight="1">
      <c r="A145">
        <v>141</v>
      </c>
      <c r="B145" s="3">
        <v>241</v>
      </c>
      <c r="C145" t="s">
        <v>172</v>
      </c>
      <c r="D145" t="s">
        <v>173</v>
      </c>
      <c r="E145" s="4">
        <v>1696</v>
      </c>
      <c r="F145" s="5">
        <v>-87</v>
      </c>
      <c r="G145" s="26">
        <f t="shared" si="8"/>
        <v>-147552</v>
      </c>
      <c r="H145" s="4">
        <v>1655</v>
      </c>
      <c r="I145" s="5">
        <v>-261</v>
      </c>
      <c r="J145" s="26">
        <f t="shared" si="9"/>
        <v>-431955</v>
      </c>
      <c r="K145" s="4">
        <v>1643</v>
      </c>
      <c r="L145" s="6" t="s">
        <v>8</v>
      </c>
      <c r="M145" s="6">
        <v>0</v>
      </c>
      <c r="N145" s="25">
        <f>SUM(Gemeindeergebnisse[[#This Row],[Ergebnis 2024
CHF ca.]]+Gemeindeergebnisse[[#This Row],[Ergebnis 2023
CHF ca.]]+Gemeindeergebnisse[[#This Row],[Ergebnis 2025
CHF]])</f>
        <v>-579507</v>
      </c>
    </row>
    <row r="146" spans="1:14" ht="15.95" customHeight="1">
      <c r="A146">
        <v>142</v>
      </c>
      <c r="B146" s="3">
        <v>242</v>
      </c>
      <c r="C146" t="s">
        <v>174</v>
      </c>
      <c r="D146" t="s">
        <v>173</v>
      </c>
      <c r="E146" s="4">
        <v>7242</v>
      </c>
      <c r="F146" s="5">
        <v>444</v>
      </c>
      <c r="G146" s="25">
        <f t="shared" si="8"/>
        <v>3215448</v>
      </c>
      <c r="H146" s="4">
        <v>7347</v>
      </c>
      <c r="I146" s="5">
        <v>744</v>
      </c>
      <c r="J146" s="25">
        <f t="shared" si="9"/>
        <v>5466168</v>
      </c>
      <c r="K146" s="4">
        <v>7561</v>
      </c>
      <c r="L146" s="6" t="s">
        <v>8</v>
      </c>
      <c r="M146" s="6">
        <v>0</v>
      </c>
      <c r="N146" s="25">
        <f>SUM(Gemeindeergebnisse[[#This Row],[Ergebnis 2024
CHF ca.]]+Gemeindeergebnisse[[#This Row],[Ergebnis 2023
CHF ca.]]+Gemeindeergebnisse[[#This Row],[Ergebnis 2025
CHF]])</f>
        <v>8681616</v>
      </c>
    </row>
    <row r="147" spans="1:14" ht="15.95" customHeight="1">
      <c r="A147">
        <v>143</v>
      </c>
      <c r="B147" s="3">
        <v>243</v>
      </c>
      <c r="C147" t="s">
        <v>173</v>
      </c>
      <c r="D147" t="s">
        <v>173</v>
      </c>
      <c r="E147" s="4">
        <v>28092</v>
      </c>
      <c r="F147" s="5">
        <v>495</v>
      </c>
      <c r="G147" s="25">
        <f t="shared" si="8"/>
        <v>13905540</v>
      </c>
      <c r="H147" s="4">
        <v>28160</v>
      </c>
      <c r="I147" s="5">
        <v>240</v>
      </c>
      <c r="J147" s="25">
        <f t="shared" si="9"/>
        <v>6758400</v>
      </c>
      <c r="K147" s="4">
        <v>28260</v>
      </c>
      <c r="L147" s="6" t="s">
        <v>8</v>
      </c>
      <c r="M147" s="6">
        <v>0</v>
      </c>
      <c r="N147" s="25">
        <f>SUM(Gemeindeergebnisse[[#This Row],[Ergebnis 2024
CHF ca.]]+Gemeindeergebnisse[[#This Row],[Ergebnis 2023
CHF ca.]]+Gemeindeergebnisse[[#This Row],[Ergebnis 2025
CHF]])</f>
        <v>20663940</v>
      </c>
    </row>
    <row r="148" spans="1:14" ht="15.95" customHeight="1">
      <c r="A148">
        <v>144</v>
      </c>
      <c r="B148" s="3">
        <v>244</v>
      </c>
      <c r="C148" t="s">
        <v>175</v>
      </c>
      <c r="D148" t="s">
        <v>173</v>
      </c>
      <c r="E148" s="4">
        <v>5242</v>
      </c>
      <c r="F148" s="5">
        <v>29</v>
      </c>
      <c r="G148" s="25">
        <f t="shared" si="8"/>
        <v>152018</v>
      </c>
      <c r="H148" s="4">
        <v>5281</v>
      </c>
      <c r="I148" s="5">
        <v>108</v>
      </c>
      <c r="J148" s="25">
        <f t="shared" si="9"/>
        <v>570348</v>
      </c>
      <c r="K148" s="4">
        <v>5384</v>
      </c>
      <c r="L148" s="6" t="s">
        <v>8</v>
      </c>
      <c r="M148" s="6">
        <v>0</v>
      </c>
      <c r="N148" s="25">
        <f>SUM(Gemeindeergebnisse[[#This Row],[Ergebnis 2024
CHF ca.]]+Gemeindeergebnisse[[#This Row],[Ergebnis 2023
CHF ca.]]+Gemeindeergebnisse[[#This Row],[Ergebnis 2025
CHF]])</f>
        <v>722366</v>
      </c>
    </row>
    <row r="149" spans="1:14" ht="15.95" customHeight="1">
      <c r="A149">
        <v>145</v>
      </c>
      <c r="B149" s="3">
        <v>245</v>
      </c>
      <c r="C149" t="s">
        <v>176</v>
      </c>
      <c r="D149" t="s">
        <v>173</v>
      </c>
      <c r="E149" s="4">
        <v>6798</v>
      </c>
      <c r="F149" s="5">
        <v>256</v>
      </c>
      <c r="G149" s="25">
        <f t="shared" si="8"/>
        <v>1740288</v>
      </c>
      <c r="H149" s="4">
        <v>6900</v>
      </c>
      <c r="I149" s="5">
        <v>208</v>
      </c>
      <c r="J149" s="25">
        <f t="shared" si="9"/>
        <v>1435200</v>
      </c>
      <c r="K149" s="4">
        <v>7050</v>
      </c>
      <c r="L149" s="6" t="s">
        <v>8</v>
      </c>
      <c r="M149" s="6">
        <v>0</v>
      </c>
      <c r="N149" s="25">
        <f>SUM(Gemeindeergebnisse[[#This Row],[Ergebnis 2024
CHF ca.]]+Gemeindeergebnisse[[#This Row],[Ergebnis 2023
CHF ca.]]+Gemeindeergebnisse[[#This Row],[Ergebnis 2025
CHF]])</f>
        <v>3175488</v>
      </c>
    </row>
    <row r="150" spans="1:14" ht="15.95" customHeight="1">
      <c r="A150">
        <v>146</v>
      </c>
      <c r="B150" s="3">
        <v>246</v>
      </c>
      <c r="C150" t="s">
        <v>177</v>
      </c>
      <c r="D150" t="s">
        <v>173</v>
      </c>
      <c r="E150" s="4">
        <v>2585</v>
      </c>
      <c r="F150" s="5">
        <v>249</v>
      </c>
      <c r="G150" s="25">
        <f t="shared" si="8"/>
        <v>643665</v>
      </c>
      <c r="H150" s="4">
        <v>2566</v>
      </c>
      <c r="I150" s="5">
        <v>264</v>
      </c>
      <c r="J150" s="25">
        <f t="shared" si="9"/>
        <v>677424</v>
      </c>
      <c r="K150" s="4">
        <v>2603</v>
      </c>
      <c r="L150" s="6" t="s">
        <v>8</v>
      </c>
      <c r="M150" s="6">
        <v>0</v>
      </c>
      <c r="N150" s="25">
        <f>SUM(Gemeindeergebnisse[[#This Row],[Ergebnis 2024
CHF ca.]]+Gemeindeergebnisse[[#This Row],[Ergebnis 2023
CHF ca.]]+Gemeindeergebnisse[[#This Row],[Ergebnis 2025
CHF]])</f>
        <v>1321089</v>
      </c>
    </row>
    <row r="151" spans="1:14" ht="15.95" customHeight="1">
      <c r="A151">
        <v>147</v>
      </c>
      <c r="B151" s="3">
        <v>247</v>
      </c>
      <c r="C151" t="s">
        <v>178</v>
      </c>
      <c r="D151" t="s">
        <v>173</v>
      </c>
      <c r="E151" s="4">
        <v>20508</v>
      </c>
      <c r="F151" s="5">
        <v>-6</v>
      </c>
      <c r="G151" s="26">
        <f t="shared" si="8"/>
        <v>-123048</v>
      </c>
      <c r="H151" s="4">
        <v>20345</v>
      </c>
      <c r="I151" s="5">
        <v>437</v>
      </c>
      <c r="J151" s="25">
        <f t="shared" si="9"/>
        <v>8890765</v>
      </c>
      <c r="K151" s="4">
        <v>20421</v>
      </c>
      <c r="L151" s="6" t="s">
        <v>8</v>
      </c>
      <c r="M151" s="6">
        <v>0</v>
      </c>
      <c r="N151" s="25">
        <f>SUM(Gemeindeergebnisse[[#This Row],[Ergebnis 2024
CHF ca.]]+Gemeindeergebnisse[[#This Row],[Ergebnis 2023
CHF ca.]]+Gemeindeergebnisse[[#This Row],[Ergebnis 2025
CHF]])</f>
        <v>8767717</v>
      </c>
    </row>
    <row r="152" spans="1:14" ht="15.95" customHeight="1">
      <c r="A152">
        <v>148</v>
      </c>
      <c r="B152" s="3">
        <v>248</v>
      </c>
      <c r="C152" t="s">
        <v>179</v>
      </c>
      <c r="D152" t="s">
        <v>173</v>
      </c>
      <c r="E152" s="4">
        <v>5491</v>
      </c>
      <c r="F152" s="5">
        <v>1373</v>
      </c>
      <c r="G152" s="25">
        <f t="shared" si="8"/>
        <v>7539143</v>
      </c>
      <c r="H152" s="4">
        <v>5681</v>
      </c>
      <c r="I152" s="5">
        <v>883</v>
      </c>
      <c r="J152" s="25">
        <f t="shared" si="9"/>
        <v>5016323</v>
      </c>
      <c r="K152" s="4">
        <v>5738</v>
      </c>
      <c r="L152" s="6" t="s">
        <v>8</v>
      </c>
      <c r="M152" s="6">
        <v>0</v>
      </c>
      <c r="N152" s="25">
        <f>SUM(Gemeindeergebnisse[[#This Row],[Ergebnis 2024
CHF ca.]]+Gemeindeergebnisse[[#This Row],[Ergebnis 2023
CHF ca.]]+Gemeindeergebnisse[[#This Row],[Ergebnis 2025
CHF]])</f>
        <v>12555466</v>
      </c>
    </row>
    <row r="153" spans="1:14" ht="15.95" customHeight="1">
      <c r="A153">
        <v>149</v>
      </c>
      <c r="B153" s="3">
        <v>249</v>
      </c>
      <c r="C153" t="s">
        <v>180</v>
      </c>
      <c r="D153" t="s">
        <v>173</v>
      </c>
      <c r="E153" s="4">
        <v>4298</v>
      </c>
      <c r="F153" s="5">
        <v>-50</v>
      </c>
      <c r="G153" s="26">
        <f t="shared" si="8"/>
        <v>-214900</v>
      </c>
      <c r="H153" s="4">
        <v>4340</v>
      </c>
      <c r="I153" s="5">
        <v>11</v>
      </c>
      <c r="J153" s="25">
        <f t="shared" si="9"/>
        <v>47740</v>
      </c>
      <c r="K153" s="4">
        <v>4350</v>
      </c>
      <c r="L153" s="6" t="s">
        <v>8</v>
      </c>
      <c r="M153" s="6">
        <v>0</v>
      </c>
      <c r="N153" s="25">
        <f>SUM(Gemeindeergebnisse[[#This Row],[Ergebnis 2024
CHF ca.]]+Gemeindeergebnisse[[#This Row],[Ergebnis 2023
CHF ca.]]+Gemeindeergebnisse[[#This Row],[Ergebnis 2025
CHF]])</f>
        <v>-167160</v>
      </c>
    </row>
    <row r="154" spans="1:14" ht="15.95" customHeight="1">
      <c r="A154">
        <v>150</v>
      </c>
      <c r="B154" s="3">
        <v>250</v>
      </c>
      <c r="C154" t="s">
        <v>181</v>
      </c>
      <c r="D154" t="s">
        <v>173</v>
      </c>
      <c r="E154" s="4">
        <v>10390</v>
      </c>
      <c r="F154" s="5">
        <v>328</v>
      </c>
      <c r="G154" s="25">
        <f t="shared" si="8"/>
        <v>3407920</v>
      </c>
      <c r="H154" s="4">
        <v>10450</v>
      </c>
      <c r="I154" s="5">
        <v>651</v>
      </c>
      <c r="J154" s="25">
        <f t="shared" si="9"/>
        <v>6802950</v>
      </c>
      <c r="K154" s="4">
        <v>10465</v>
      </c>
      <c r="L154" s="6" t="s">
        <v>8</v>
      </c>
      <c r="M154" s="6">
        <v>0</v>
      </c>
      <c r="N154" s="25">
        <f>SUM(Gemeindeergebnisse[[#This Row],[Ergebnis 2024
CHF ca.]]+Gemeindeergebnisse[[#This Row],[Ergebnis 2023
CHF ca.]]+Gemeindeergebnisse[[#This Row],[Ergebnis 2025
CHF]])</f>
        <v>10210870</v>
      </c>
    </row>
    <row r="155" spans="1:14" ht="15.95" customHeight="1">
      <c r="A155">
        <v>151</v>
      </c>
      <c r="B155" s="3">
        <v>251</v>
      </c>
      <c r="C155" t="s">
        <v>182</v>
      </c>
      <c r="D155" t="s">
        <v>173</v>
      </c>
      <c r="E155" s="4">
        <v>5059</v>
      </c>
      <c r="F155" s="5">
        <v>718</v>
      </c>
      <c r="G155" s="25">
        <f t="shared" si="8"/>
        <v>3632362</v>
      </c>
      <c r="H155" s="4">
        <v>5085</v>
      </c>
      <c r="I155" s="5">
        <v>1101</v>
      </c>
      <c r="J155" s="25">
        <f t="shared" si="9"/>
        <v>5598585</v>
      </c>
      <c r="K155" s="4">
        <v>5190</v>
      </c>
      <c r="L155" s="6" t="s">
        <v>8</v>
      </c>
      <c r="M155" s="6">
        <v>0</v>
      </c>
      <c r="N155" s="25">
        <f>SUM(Gemeindeergebnisse[[#This Row],[Ergebnis 2024
CHF ca.]]+Gemeindeergebnisse[[#This Row],[Ergebnis 2023
CHF ca.]]+Gemeindeergebnisse[[#This Row],[Ergebnis 2025
CHF]])</f>
        <v>9230947</v>
      </c>
    </row>
    <row r="156" spans="1:14" ht="15.95" customHeight="1">
      <c r="A156">
        <v>152</v>
      </c>
      <c r="B156" s="3">
        <v>261</v>
      </c>
      <c r="C156" t="s">
        <v>183</v>
      </c>
      <c r="D156" t="s">
        <v>183</v>
      </c>
      <c r="E156" s="4">
        <v>432552</v>
      </c>
      <c r="F156" s="5">
        <v>535</v>
      </c>
      <c r="G156" s="25">
        <f t="shared" si="8"/>
        <v>231415320</v>
      </c>
      <c r="H156" s="4">
        <v>435031</v>
      </c>
      <c r="I156" s="5">
        <v>1190</v>
      </c>
      <c r="J156" s="25">
        <f t="shared" si="9"/>
        <v>517686890</v>
      </c>
      <c r="K156" s="4">
        <v>439039</v>
      </c>
      <c r="L156" s="6" t="s">
        <v>8</v>
      </c>
      <c r="M156" s="6">
        <v>0</v>
      </c>
      <c r="N156" s="25">
        <f>SUM(Gemeindeergebnisse[[#This Row],[Ergebnis 2024
CHF ca.]]+Gemeindeergebnisse[[#This Row],[Ergebnis 2023
CHF ca.]]+Gemeindeergebnisse[[#This Row],[Ergebnis 2025
CHF]])</f>
        <v>749102210</v>
      </c>
    </row>
    <row r="157" spans="1:14" ht="15.95" customHeight="1">
      <c r="A157">
        <v>153</v>
      </c>
      <c r="B157" s="3">
        <v>291</v>
      </c>
      <c r="C157" t="s">
        <v>45</v>
      </c>
      <c r="D157" t="s">
        <v>45</v>
      </c>
      <c r="E157" s="4">
        <v>3570</v>
      </c>
      <c r="F157" s="5">
        <v>392</v>
      </c>
      <c r="G157" s="25">
        <f t="shared" si="8"/>
        <v>1399440</v>
      </c>
      <c r="H157" s="4">
        <v>3678</v>
      </c>
      <c r="I157" s="5">
        <v>538</v>
      </c>
      <c r="J157" s="25">
        <f t="shared" si="9"/>
        <v>1978764</v>
      </c>
      <c r="K157" s="4">
        <v>3702</v>
      </c>
      <c r="L157" s="6" t="s">
        <v>8</v>
      </c>
      <c r="M157" s="6">
        <v>0</v>
      </c>
      <c r="N157" s="25">
        <f>SUM(Gemeindeergebnisse[[#This Row],[Ergebnis 2024
CHF ca.]]+Gemeindeergebnisse[[#This Row],[Ergebnis 2023
CHF ca.]]+Gemeindeergebnisse[[#This Row],[Ergebnis 2025
CHF]])</f>
        <v>3378204</v>
      </c>
    </row>
    <row r="158" spans="1:14" ht="15.95" customHeight="1">
      <c r="A158">
        <v>154</v>
      </c>
      <c r="B158" s="3">
        <v>292</v>
      </c>
      <c r="C158" t="s">
        <v>184</v>
      </c>
      <c r="D158" t="s">
        <v>45</v>
      </c>
      <c r="E158" s="4">
        <v>2898</v>
      </c>
      <c r="F158" s="5">
        <v>830</v>
      </c>
      <c r="G158" s="25">
        <f t="shared" si="8"/>
        <v>2405340</v>
      </c>
      <c r="H158" s="4">
        <v>2933</v>
      </c>
      <c r="I158" s="5">
        <v>689</v>
      </c>
      <c r="J158" s="25">
        <f t="shared" si="9"/>
        <v>2020837</v>
      </c>
      <c r="K158" s="4">
        <v>2967</v>
      </c>
      <c r="L158" s="6" t="s">
        <v>8</v>
      </c>
      <c r="M158" s="6">
        <v>0</v>
      </c>
      <c r="N158" s="25">
        <f>SUM(Gemeindeergebnisse[[#This Row],[Ergebnis 2024
CHF ca.]]+Gemeindeergebnisse[[#This Row],[Ergebnis 2023
CHF ca.]]+Gemeindeergebnisse[[#This Row],[Ergebnis 2025
CHF]])</f>
        <v>4426177</v>
      </c>
    </row>
    <row r="159" spans="1:14" ht="15.95" customHeight="1">
      <c r="A159">
        <v>155</v>
      </c>
      <c r="B159" s="3">
        <v>293</v>
      </c>
      <c r="C159" t="s">
        <v>185</v>
      </c>
      <c r="D159" t="s">
        <v>119</v>
      </c>
      <c r="E159" s="4">
        <v>25727</v>
      </c>
      <c r="F159" s="5">
        <v>764</v>
      </c>
      <c r="G159" s="25">
        <f t="shared" si="8"/>
        <v>19655428</v>
      </c>
      <c r="H159" s="4">
        <v>25639</v>
      </c>
      <c r="I159" s="5">
        <v>1639</v>
      </c>
      <c r="J159" s="25">
        <f t="shared" si="9"/>
        <v>42022321</v>
      </c>
      <c r="K159" s="4">
        <v>25956</v>
      </c>
      <c r="L159" s="6" t="s">
        <v>8</v>
      </c>
      <c r="M159" s="6">
        <v>0</v>
      </c>
      <c r="N159" s="25">
        <f>SUM(Gemeindeergebnisse[[#This Row],[Ergebnis 2024
CHF ca.]]+Gemeindeergebnisse[[#This Row],[Ergebnis 2023
CHF ca.]]+Gemeindeergebnisse[[#This Row],[Ergebnis 2025
CHF]])</f>
        <v>61677749</v>
      </c>
    </row>
    <row r="160" spans="1:14" ht="15.95" customHeight="1">
      <c r="A160">
        <v>156</v>
      </c>
      <c r="B160" s="3">
        <v>294</v>
      </c>
      <c r="C160" t="s">
        <v>186</v>
      </c>
      <c r="D160" t="s">
        <v>156</v>
      </c>
      <c r="E160" s="4">
        <v>5111</v>
      </c>
      <c r="F160" s="5">
        <v>311</v>
      </c>
      <c r="G160" s="25">
        <f t="shared" si="8"/>
        <v>1589521</v>
      </c>
      <c r="H160" s="4">
        <v>5157</v>
      </c>
      <c r="I160" s="5">
        <v>613</v>
      </c>
      <c r="J160" s="25">
        <f t="shared" si="9"/>
        <v>3161241</v>
      </c>
      <c r="K160" s="4">
        <v>5226</v>
      </c>
      <c r="L160" s="6" t="s">
        <v>8</v>
      </c>
      <c r="M160" s="6">
        <v>0</v>
      </c>
      <c r="N160" s="25">
        <f>SUM(Gemeindeergebnisse[[#This Row],[Ergebnis 2024
CHF ca.]]+Gemeindeergebnisse[[#This Row],[Ergebnis 2023
CHF ca.]]+Gemeindeergebnisse[[#This Row],[Ergebnis 2025
CHF]])</f>
        <v>4750762</v>
      </c>
    </row>
    <row r="161" spans="1:14" ht="15.95" customHeight="1">
      <c r="A161">
        <v>157</v>
      </c>
      <c r="B161" s="3">
        <v>295</v>
      </c>
      <c r="C161" t="s">
        <v>119</v>
      </c>
      <c r="D161" t="s">
        <v>119</v>
      </c>
      <c r="E161" s="4">
        <v>23657</v>
      </c>
      <c r="F161" s="5">
        <v>205</v>
      </c>
      <c r="G161" s="25">
        <f t="shared" si="8"/>
        <v>4849685</v>
      </c>
      <c r="H161" s="4">
        <v>24456</v>
      </c>
      <c r="I161" s="5">
        <v>169</v>
      </c>
      <c r="J161" s="25">
        <f t="shared" si="9"/>
        <v>4133064</v>
      </c>
      <c r="K161" s="4">
        <v>24572</v>
      </c>
      <c r="L161" s="6" t="s">
        <v>8</v>
      </c>
      <c r="M161" s="6">
        <v>0</v>
      </c>
      <c r="N161" s="25">
        <f>SUM(Gemeindeergebnisse[[#This Row],[Ergebnis 2024
CHF ca.]]+Gemeindeergebnisse[[#This Row],[Ergebnis 2023
CHF ca.]]+Gemeindeergebnisse[[#This Row],[Ergebnis 2025
CHF]])</f>
        <v>8982749</v>
      </c>
    </row>
    <row r="162" spans="1:14" ht="15.95" customHeight="1">
      <c r="A162">
        <v>158</v>
      </c>
      <c r="B162" s="3">
        <v>296</v>
      </c>
      <c r="C162" t="s">
        <v>187</v>
      </c>
      <c r="D162" t="s">
        <v>138</v>
      </c>
      <c r="E162" s="4">
        <v>17656</v>
      </c>
      <c r="F162" s="5">
        <v>311</v>
      </c>
      <c r="G162" s="25">
        <f t="shared" si="8"/>
        <v>5491016</v>
      </c>
      <c r="H162" s="4">
        <v>17707</v>
      </c>
      <c r="I162" s="5">
        <v>-86</v>
      </c>
      <c r="J162" s="26">
        <f t="shared" si="9"/>
        <v>-1522802</v>
      </c>
      <c r="K162" s="4">
        <v>17923</v>
      </c>
      <c r="L162" s="6" t="s">
        <v>8</v>
      </c>
      <c r="M162" s="6">
        <v>0</v>
      </c>
      <c r="N162" s="25">
        <f>SUM(Gemeindeergebnisse[[#This Row],[Ergebnis 2024
CHF ca.]]+Gemeindeergebnisse[[#This Row],[Ergebnis 2023
CHF ca.]]+Gemeindeergebnisse[[#This Row],[Ergebnis 2025
CHF]])</f>
        <v>3968214</v>
      </c>
    </row>
    <row r="163" spans="1:14" ht="15.95" customHeight="1">
      <c r="A163">
        <v>159</v>
      </c>
      <c r="B163" s="3">
        <v>297</v>
      </c>
      <c r="C163" t="s">
        <v>188</v>
      </c>
      <c r="D163" t="s">
        <v>138</v>
      </c>
      <c r="E163" s="4">
        <v>5046</v>
      </c>
      <c r="F163" s="5">
        <v>815</v>
      </c>
      <c r="G163" s="25">
        <f t="shared" si="8"/>
        <v>4112490</v>
      </c>
      <c r="H163" s="4">
        <v>5094</v>
      </c>
      <c r="I163" s="5">
        <v>170</v>
      </c>
      <c r="J163" s="25">
        <f t="shared" si="9"/>
        <v>865980</v>
      </c>
      <c r="K163" s="4">
        <v>5090</v>
      </c>
      <c r="L163" s="6" t="s">
        <v>8</v>
      </c>
      <c r="M163" s="6">
        <v>0</v>
      </c>
      <c r="N163" s="25">
        <f>SUM(Gemeindeergebnisse[[#This Row],[Ergebnis 2024
CHF ca.]]+Gemeindeergebnisse[[#This Row],[Ergebnis 2023
CHF ca.]]+Gemeindeergebnisse[[#This Row],[Ergebnis 2025
CHF]])</f>
        <v>4978470</v>
      </c>
    </row>
    <row r="164" spans="1:14" ht="15.95" customHeight="1">
      <c r="A164">
        <v>160</v>
      </c>
      <c r="B164" s="3">
        <v>298</v>
      </c>
      <c r="C164" t="s">
        <v>189</v>
      </c>
      <c r="D164" t="s">
        <v>156</v>
      </c>
      <c r="E164" s="4">
        <v>6722</v>
      </c>
      <c r="F164" s="5">
        <v>737</v>
      </c>
      <c r="G164" s="25">
        <f t="shared" si="8"/>
        <v>4954114</v>
      </c>
      <c r="H164" s="4">
        <v>6780</v>
      </c>
      <c r="I164" s="5">
        <v>-37</v>
      </c>
      <c r="J164" s="26">
        <f t="shared" si="9"/>
        <v>-250860</v>
      </c>
      <c r="K164" s="4">
        <v>6825</v>
      </c>
      <c r="L164" s="6" t="s">
        <v>8</v>
      </c>
      <c r="M164" s="6">
        <v>0</v>
      </c>
      <c r="N164" s="25">
        <f>SUM(Gemeindeergebnisse[[#This Row],[Ergebnis 2024
CHF ca.]]+Gemeindeergebnisse[[#This Row],[Ergebnis 2023
CHF ca.]]+Gemeindeergebnisse[[#This Row],[Ergebnis 2025
CHF]])</f>
        <v>4703254</v>
      </c>
    </row>
  </sheetData>
  <mergeCells count="2">
    <mergeCell ref="B1:N1"/>
    <mergeCell ref="B2:N2"/>
  </mergeCells>
  <conditionalFormatting sqref="F5:F164">
    <cfRule type="cellIs" dxfId="6" priority="1" operator="lessThan">
      <formula>0</formula>
    </cfRule>
    <cfRule type="cellIs" dxfId="5" priority="2" operator="greaterThanOrEqual">
      <formula>0</formula>
    </cfRule>
  </conditionalFormatting>
  <conditionalFormatting sqref="I5:I164">
    <cfRule type="cellIs" dxfId="4" priority="3" operator="lessThan">
      <formula>0</formula>
    </cfRule>
    <cfRule type="cellIs" dxfId="3" priority="4" operator="greaterThanOrEqual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workbookViewId="0">
      <selection sqref="A1:D1"/>
    </sheetView>
  </sheetViews>
  <sheetFormatPr baseColWidth="10" defaultColWidth="9" defaultRowHeight="14.25"/>
  <cols>
    <col min="1" max="1" width="28" customWidth="1"/>
    <col min="2" max="2" width="35" customWidth="1"/>
    <col min="3" max="3" width="68" customWidth="1"/>
    <col min="4" max="4" width="52" customWidth="1"/>
  </cols>
  <sheetData>
    <row r="1" spans="1:4" ht="30" customHeight="1">
      <c r="A1" s="12" t="s">
        <v>190</v>
      </c>
      <c r="B1" s="12"/>
      <c r="C1" s="12"/>
      <c r="D1" s="12"/>
    </row>
    <row r="3" spans="1:4" ht="15">
      <c r="A3" s="1" t="s">
        <v>191</v>
      </c>
      <c r="B3" s="1" t="s">
        <v>192</v>
      </c>
      <c r="C3" s="1" t="s">
        <v>193</v>
      </c>
      <c r="D3" s="1" t="s">
        <v>194</v>
      </c>
    </row>
    <row r="4" spans="1:4" ht="48" customHeight="1">
      <c r="A4" s="11" t="s">
        <v>195</v>
      </c>
      <c r="B4" s="11" t="s">
        <v>196</v>
      </c>
      <c r="C4" s="11" t="s">
        <v>197</v>
      </c>
      <c r="D4" s="11" t="s">
        <v>198</v>
      </c>
    </row>
    <row r="5" spans="1:4" ht="48" customHeight="1">
      <c r="A5" s="11" t="s">
        <v>199</v>
      </c>
      <c r="B5" s="11" t="s">
        <v>196</v>
      </c>
      <c r="C5" s="11" t="s">
        <v>200</v>
      </c>
      <c r="D5" s="11" t="s">
        <v>201</v>
      </c>
    </row>
    <row r="6" spans="1:4" ht="48" customHeight="1">
      <c r="A6" s="11" t="s">
        <v>202</v>
      </c>
      <c r="B6" s="11" t="s">
        <v>1</v>
      </c>
      <c r="C6" s="11" t="s">
        <v>203</v>
      </c>
      <c r="D6" s="11" t="s">
        <v>204</v>
      </c>
    </row>
    <row r="7" spans="1:4" ht="48" customHeight="1">
      <c r="A7" s="11" t="s">
        <v>205</v>
      </c>
      <c r="B7" s="11" t="s">
        <v>1</v>
      </c>
      <c r="C7" s="11" t="s">
        <v>206</v>
      </c>
      <c r="D7" s="11" t="s">
        <v>207</v>
      </c>
    </row>
    <row r="8" spans="1:4" ht="48" customHeight="1">
      <c r="A8" s="11" t="s">
        <v>208</v>
      </c>
      <c r="B8" s="11" t="s">
        <v>1</v>
      </c>
      <c r="C8" s="11" t="s">
        <v>209</v>
      </c>
      <c r="D8" s="11" t="s">
        <v>210</v>
      </c>
    </row>
    <row r="10" spans="1:4">
      <c r="A10" s="23" t="s">
        <v>211</v>
      </c>
      <c r="B10" s="23"/>
      <c r="C10" s="23"/>
      <c r="D10" s="23"/>
    </row>
  </sheetData>
  <mergeCells count="2">
    <mergeCell ref="A1:D1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Übersicht</vt:lpstr>
      <vt:lpstr>Gemeinden</vt:lpstr>
      <vt:lpstr>Quellen &amp; Hinweise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Bolli</dc:creator>
  <cp:lastModifiedBy>Peter Bolli</cp:lastModifiedBy>
  <dcterms:created xsi:type="dcterms:W3CDTF">2026-08-26T12:10:15Z</dcterms:created>
  <dcterms:modified xsi:type="dcterms:W3CDTF">2026-08-26T12:46:25Z</dcterms:modified>
</cp:coreProperties>
</file>